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NGENHARIA\PREFEITURA DE IPIXUNA DO PARÁ 2021 A 2024\SECRETARIA DE EDUCAÇÃO\ESCOLA PLANALTO 2023\"/>
    </mc:Choice>
  </mc:AlternateContent>
  <xr:revisionPtr revIDLastSave="0" documentId="13_ncr:1_{A7EBE9D1-D494-4308-B3B0-90B7F7FE5B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uttons" sheetId="1" r:id="rId1"/>
  </sheets>
  <externalReferences>
    <externalReference r:id="rId2"/>
  </externalReferences>
  <definedNames>
    <definedName name="_xlnm.Print_Area" localSheetId="0">Buttons!$A$1:$O$52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2" i="1" l="1"/>
  <c r="Q25" i="1"/>
  <c r="K47" i="1"/>
  <c r="Q44" i="1"/>
  <c r="Q43" i="1"/>
  <c r="Q42" i="1"/>
  <c r="Q41" i="1"/>
  <c r="Q40" i="1"/>
  <c r="Q39" i="1"/>
  <c r="Q38" i="1"/>
  <c r="Q37" i="1"/>
  <c r="Q36" i="1"/>
  <c r="Q35" i="1"/>
  <c r="Q34" i="1"/>
  <c r="Q33" i="1"/>
  <c r="Q31" i="1"/>
  <c r="Q30" i="1"/>
  <c r="Q29" i="1"/>
  <c r="Q28" i="1"/>
  <c r="Q27" i="1"/>
  <c r="Q26" i="1"/>
  <c r="Q24" i="1"/>
  <c r="Q23" i="1"/>
  <c r="Q22" i="1"/>
  <c r="Q21" i="1"/>
  <c r="Q20" i="1"/>
  <c r="Q19" i="1"/>
  <c r="Q18" i="1"/>
  <c r="Q17" i="1"/>
  <c r="Q16" i="1"/>
  <c r="Q15" i="1"/>
  <c r="G15" i="1" s="1"/>
  <c r="G47" i="1" s="1"/>
  <c r="Q14" i="1"/>
  <c r="Q13" i="1"/>
  <c r="Q12" i="1"/>
  <c r="P12" i="1"/>
  <c r="P13" i="1"/>
  <c r="P14" i="1"/>
  <c r="P16" i="1"/>
  <c r="P17" i="1"/>
  <c r="P18" i="1"/>
  <c r="P19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20" i="1"/>
  <c r="J47" i="1"/>
  <c r="H47" i="1"/>
  <c r="I47" i="1"/>
  <c r="L47" i="1"/>
  <c r="M47" i="1"/>
  <c r="N47" i="1"/>
  <c r="O47" i="1"/>
  <c r="D47" i="1"/>
  <c r="D49" i="1" s="1"/>
  <c r="F15" i="1" l="1"/>
  <c r="F47" i="1" s="1"/>
  <c r="E15" i="1"/>
  <c r="P15" i="1" s="1"/>
  <c r="P52" i="1" s="1"/>
  <c r="Q51" i="1"/>
  <c r="E47" i="1" l="1"/>
  <c r="E49" i="1" s="1"/>
  <c r="F49" i="1" s="1"/>
  <c r="G49" i="1" s="1"/>
  <c r="H49" i="1" s="1"/>
  <c r="I49" i="1" s="1"/>
  <c r="J49" i="1" s="1"/>
  <c r="K49" i="1" s="1"/>
  <c r="L49" i="1" s="1"/>
  <c r="M49" i="1" s="1"/>
  <c r="N49" i="1" s="1"/>
  <c r="O49" i="1" s="1"/>
</calcChain>
</file>

<file path=xl/sharedStrings.xml><?xml version="1.0" encoding="utf-8"?>
<sst xmlns="http://schemas.openxmlformats.org/spreadsheetml/2006/main" count="491" uniqueCount="145">
  <si>
    <t>Obra</t>
  </si>
  <si>
    <t>Bancos</t>
  </si>
  <si>
    <t>B.D.I.</t>
  </si>
  <si>
    <t>Encargos Sociais</t>
  </si>
  <si>
    <t>CONSTRUÇÃO DA ESCOLA DE 12 SALAS PLANALTO</t>
  </si>
  <si>
    <t>26,01%</t>
  </si>
  <si>
    <t>Desonerado: 
Horista: 87,48%
Mensalista: 47,94%</t>
  </si>
  <si>
    <t>Cronograma Físico e Financeiro</t>
  </si>
  <si>
    <t>Item</t>
  </si>
  <si>
    <t>Descrição</t>
  </si>
  <si>
    <t>Total Por Etapa</t>
  </si>
  <si>
    <t>30 DIAS</t>
  </si>
  <si>
    <t>60 DIAS</t>
  </si>
  <si>
    <t>90 DIAS</t>
  </si>
  <si>
    <t>120 DIAS</t>
  </si>
  <si>
    <t>150 DIAS</t>
  </si>
  <si>
    <t>180 DIAS</t>
  </si>
  <si>
    <t>210 DIAS</t>
  </si>
  <si>
    <t>240 DIAS</t>
  </si>
  <si>
    <t>270 DIAS</t>
  </si>
  <si>
    <t>300 DIAS</t>
  </si>
  <si>
    <t>330 DIAS</t>
  </si>
  <si>
    <t>360 DIAS</t>
  </si>
  <si>
    <t>SERVIÇOS PRELIMINARES</t>
  </si>
  <si>
    <t>100,00%
104.552,03</t>
  </si>
  <si>
    <t/>
  </si>
  <si>
    <t xml:space="preserve"> 2 </t>
  </si>
  <si>
    <t>MOVIMENTO DE TERRAS PARA FUNDAÇÕES</t>
  </si>
  <si>
    <t>100,00%
68.286,06</t>
  </si>
  <si>
    <t xml:space="preserve"> 3 </t>
  </si>
  <si>
    <t>FUNDAÇÕES</t>
  </si>
  <si>
    <t>100,00%
408.183,94</t>
  </si>
  <si>
    <t xml:space="preserve"> 4 </t>
  </si>
  <si>
    <t>SUPERESTRUTURA</t>
  </si>
  <si>
    <t>100,00%
571.020,91</t>
  </si>
  <si>
    <t xml:space="preserve"> 5 </t>
  </si>
  <si>
    <t>SISTEMA DE VEDAÇÃO VERTICAL</t>
  </si>
  <si>
    <t>100,00%
191.737,48</t>
  </si>
  <si>
    <t xml:space="preserve"> 6 </t>
  </si>
  <si>
    <t>ESQUADRIAS</t>
  </si>
  <si>
    <t>100,00%
285.822,98</t>
  </si>
  <si>
    <t xml:space="preserve"> 7 </t>
  </si>
  <si>
    <t>SISTEMAS DE COBERTURA</t>
  </si>
  <si>
    <t>100,00%
710.711,37</t>
  </si>
  <si>
    <t xml:space="preserve"> 8 </t>
  </si>
  <si>
    <t>IMPERMEABILIZAÇÃO</t>
  </si>
  <si>
    <t>100,00%
12.197,47</t>
  </si>
  <si>
    <t xml:space="preserve"> 9 </t>
  </si>
  <si>
    <t>REVESTIMENTOS INTERNOS E EXTERNOS</t>
  </si>
  <si>
    <t xml:space="preserve"> 10 </t>
  </si>
  <si>
    <t>SISTEMAS DE PISOS</t>
  </si>
  <si>
    <t xml:space="preserve"> 11 </t>
  </si>
  <si>
    <t>PINTURAS E ACABAMENTOS</t>
  </si>
  <si>
    <t>100,00%
129.567,75</t>
  </si>
  <si>
    <t xml:space="preserve"> 12 </t>
  </si>
  <si>
    <t>INSTALAÇÕES HIDRÁULICAS</t>
  </si>
  <si>
    <t>100,00%
80.407,20</t>
  </si>
  <si>
    <t xml:space="preserve"> 13 </t>
  </si>
  <si>
    <t>INSTALAÇÕES SANITÁRIAS</t>
  </si>
  <si>
    <t>100,00%
191.914,20</t>
  </si>
  <si>
    <t xml:space="preserve"> 14 </t>
  </si>
  <si>
    <t>LOUÇAS, ACESSÓRIOS E METAIS</t>
  </si>
  <si>
    <t>100,00%
44.716,99</t>
  </si>
  <si>
    <t xml:space="preserve"> 15 </t>
  </si>
  <si>
    <t>INSTALAÇÃO DE GÁS COMBUSTÍVEL</t>
  </si>
  <si>
    <t>100,00%
3.498,08</t>
  </si>
  <si>
    <t xml:space="preserve"> 16 </t>
  </si>
  <si>
    <t>SISTEMA DE PROTEÇÃO CONTRA INCÊNCIO</t>
  </si>
  <si>
    <t>100,00%
4.677,56</t>
  </si>
  <si>
    <t xml:space="preserve"> 17 </t>
  </si>
  <si>
    <t>INSTALAÇÕES ELÉTRICAS E TELEFÔNICAS 127V</t>
  </si>
  <si>
    <t>100,00%
289.960,35</t>
  </si>
  <si>
    <t xml:space="preserve"> 18 </t>
  </si>
  <si>
    <t>SISTEMA DE PROTEÇÃO CONTRA DESCARGAS ATMOSFÉRICAS (SPDA)</t>
  </si>
  <si>
    <t>100,00%
146.726,91</t>
  </si>
  <si>
    <t xml:space="preserve"> 19 </t>
  </si>
  <si>
    <t>SERVIÇOS COMPLEMENTARES</t>
  </si>
  <si>
    <t>100,00%
90.660,85</t>
  </si>
  <si>
    <t xml:space="preserve"> 20 </t>
  </si>
  <si>
    <t>SERVIÇOS FINAIS</t>
  </si>
  <si>
    <t>100,00%
7.056,58</t>
  </si>
  <si>
    <t xml:space="preserve"> 21 </t>
  </si>
  <si>
    <t>100,00%
6.508,72</t>
  </si>
  <si>
    <t xml:space="preserve"> 22 </t>
  </si>
  <si>
    <t>100,00%
13.055,33</t>
  </si>
  <si>
    <t xml:space="preserve"> 23 </t>
  </si>
  <si>
    <t>100,00%
52.395,20</t>
  </si>
  <si>
    <t xml:space="preserve"> 24 </t>
  </si>
  <si>
    <t>100,00%
112.834,27</t>
  </si>
  <si>
    <t xml:space="preserve"> 25 </t>
  </si>
  <si>
    <t>100,00%
66.953,38</t>
  </si>
  <si>
    <t xml:space="preserve"> 26 </t>
  </si>
  <si>
    <t>100,00%
88.936,98</t>
  </si>
  <si>
    <t xml:space="preserve"> 27 </t>
  </si>
  <si>
    <t>100,00%
1.838,41</t>
  </si>
  <si>
    <t xml:space="preserve"> 28 </t>
  </si>
  <si>
    <t>100,00%
51.509,32</t>
  </si>
  <si>
    <t xml:space="preserve"> 29 </t>
  </si>
  <si>
    <t>PINTURA</t>
  </si>
  <si>
    <t>100,00%
44.047,05</t>
  </si>
  <si>
    <t xml:space="preserve"> 30 </t>
  </si>
  <si>
    <t>100,00%
14.043,94</t>
  </si>
  <si>
    <t xml:space="preserve"> 31 </t>
  </si>
  <si>
    <t>100,00%
22.924,80</t>
  </si>
  <si>
    <t xml:space="preserve"> 32 </t>
  </si>
  <si>
    <t>100,00%
11.727,98</t>
  </si>
  <si>
    <t xml:space="preserve"> 33 </t>
  </si>
  <si>
    <t>100,00%
2.041,37</t>
  </si>
  <si>
    <t>Porcentagem</t>
  </si>
  <si>
    <t>5,2%</t>
  </si>
  <si>
    <t>9,87%</t>
  </si>
  <si>
    <t>8,94%</t>
  </si>
  <si>
    <t>5,13%</t>
  </si>
  <si>
    <t>13,37%</t>
  </si>
  <si>
    <t>19,2%</t>
  </si>
  <si>
    <t>13,18%</t>
  </si>
  <si>
    <t>6,46%</t>
  </si>
  <si>
    <t>6,22%</t>
  </si>
  <si>
    <t>5,74%</t>
  </si>
  <si>
    <t>3,97%</t>
  </si>
  <si>
    <t>2,71%</t>
  </si>
  <si>
    <t>Custo</t>
  </si>
  <si>
    <t>Porcentagem Acumulado</t>
  </si>
  <si>
    <t>15,07%</t>
  </si>
  <si>
    <t>24,01%</t>
  </si>
  <si>
    <t>29,14%</t>
  </si>
  <si>
    <t>42,52%</t>
  </si>
  <si>
    <t>61,72%</t>
  </si>
  <si>
    <t>74,89%</t>
  </si>
  <si>
    <t>81,36%</t>
  </si>
  <si>
    <t>87,57%</t>
  </si>
  <si>
    <t>93,32%</t>
  </si>
  <si>
    <t>97,29%</t>
  </si>
  <si>
    <t>100,0%</t>
  </si>
  <si>
    <t>Custo Acumulado</t>
  </si>
  <si>
    <t xml:space="preserve">SINAPI - 12/2021 - Pará - ORSE - 12/2021 - Sergipe - SEDOP - 03/2021 - Pará  - SEINFRA - 026 - Ceará  - SIURB - 07/2021 - São Paulo  - SIURB INFRA - 07/2021 - São Paulo  - FDE - 10/2021 - São Paulo  - </t>
  </si>
  <si>
    <t>100,00% 
922302,22</t>
  </si>
  <si>
    <t>100,00%
543585,53</t>
  </si>
  <si>
    <t>PREFEITURA MUNICIPAL DE IPIXUNA DO PARÁ</t>
  </si>
  <si>
    <t>CNPJ: 83.268.011/0001-84</t>
  </si>
  <si>
    <t>SECRETARIA MUNICIPAL DE OBRAS, TRANSPORTES, ÁGUA E URBANISMO</t>
  </si>
  <si>
    <t>PROJETO BÁSICO DE ENGENHARIA</t>
  </si>
  <si>
    <t>PLANILHA ORÇAMENTÁRIA CONSOLIDADA</t>
  </si>
  <si>
    <t>OBJETO: CONSTRUÇÃO DA ESCOLA DE 12 SALAS PLANALTO</t>
  </si>
  <si>
    <t xml:space="preserve">RESPONSAVEL TÉCNICO: ENG. CIVIL ANMERSON DA CRUZ PEIXOTO - CREA PA 150630033-2 / Contato: (91) 991045183 e-mail: eng.anmersonpeixoto@gmail.com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</si>
</sst>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color rgb="FF000000"/>
      <name val="Arial"/>
      <family val="1"/>
    </font>
    <font>
      <sz val="11"/>
      <name val="Arial"/>
      <family val="1"/>
    </font>
    <font>
      <b/>
      <sz val="12"/>
      <name val="Arial"/>
      <family val="1"/>
    </font>
    <font>
      <b/>
      <sz val="14"/>
      <name val="Arial"/>
      <family val="1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b/>
      <sz val="9"/>
      <color rgb="FF000000"/>
      <name val="Arial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medium">
        <color indexed="64"/>
      </right>
      <top/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/>
      <right style="medium">
        <color indexed="64"/>
      </right>
      <top/>
      <bottom style="thick">
        <color rgb="FFFF55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62">
    <xf numFmtId="0" fontId="0" fillId="0" borderId="0" xfId="0"/>
    <xf numFmtId="0" fontId="9" fillId="4" borderId="0" xfId="0" applyFont="1" applyFill="1" applyAlignment="1">
      <alignment horizontal="center" vertical="top" wrapText="1"/>
    </xf>
    <xf numFmtId="0" fontId="11" fillId="6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8" fillId="3" borderId="0" xfId="0" applyFont="1" applyFill="1" applyAlignment="1">
      <alignment horizontal="left" vertical="center" wrapText="1"/>
    </xf>
    <xf numFmtId="4" fontId="0" fillId="0" borderId="0" xfId="0" applyNumberFormat="1"/>
    <xf numFmtId="43" fontId="0" fillId="0" borderId="0" xfId="1" applyFont="1"/>
    <xf numFmtId="43" fontId="0" fillId="7" borderId="0" xfId="1" applyFont="1" applyFill="1"/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left" vertical="center" wrapText="1"/>
    </xf>
    <xf numFmtId="0" fontId="3" fillId="7" borderId="8" xfId="0" applyFont="1" applyFill="1" applyBorder="1" applyAlignment="1">
      <alignment horizontal="right" vertical="center" wrapText="1"/>
    </xf>
    <xf numFmtId="0" fontId="3" fillId="7" borderId="9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horizontal="left" vertical="center" wrapText="1"/>
    </xf>
    <xf numFmtId="0" fontId="18" fillId="0" borderId="3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4" fontId="12" fillId="0" borderId="14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4" fontId="12" fillId="0" borderId="16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10" fillId="5" borderId="19" xfId="0" applyFont="1" applyFill="1" applyBorder="1" applyAlignment="1">
      <alignment horizontal="right" vertical="center" wrapText="1"/>
    </xf>
    <xf numFmtId="0" fontId="10" fillId="5" borderId="20" xfId="0" applyFont="1" applyFill="1" applyBorder="1" applyAlignment="1">
      <alignment horizontal="right" vertical="center" wrapText="1"/>
    </xf>
    <xf numFmtId="4" fontId="10" fillId="5" borderId="0" xfId="0" applyNumberFormat="1" applyFont="1" applyFill="1" applyAlignment="1">
      <alignment horizontal="right" vertical="center" wrapText="1"/>
    </xf>
    <xf numFmtId="4" fontId="10" fillId="5" borderId="22" xfId="0" applyNumberFormat="1" applyFont="1" applyFill="1" applyBorder="1" applyAlignment="1">
      <alignment horizontal="right" vertical="center" wrapText="1"/>
    </xf>
    <xf numFmtId="0" fontId="10" fillId="5" borderId="0" xfId="0" applyFont="1" applyFill="1" applyAlignment="1">
      <alignment horizontal="right" vertical="center" wrapText="1"/>
    </xf>
    <xf numFmtId="0" fontId="10" fillId="5" borderId="22" xfId="0" applyFont="1" applyFill="1" applyBorder="1" applyAlignment="1">
      <alignment horizontal="right" vertical="center" wrapText="1"/>
    </xf>
    <xf numFmtId="0" fontId="8" fillId="3" borderId="16" xfId="0" applyFont="1" applyFill="1" applyBorder="1" applyAlignment="1">
      <alignment horizontal="left" vertical="center" wrapText="1"/>
    </xf>
    <xf numFmtId="4" fontId="10" fillId="5" borderId="16" xfId="0" applyNumberFormat="1" applyFont="1" applyFill="1" applyBorder="1" applyAlignment="1">
      <alignment horizontal="right" vertical="center" wrapText="1"/>
    </xf>
    <xf numFmtId="4" fontId="10" fillId="5" borderId="17" xfId="0" applyNumberFormat="1" applyFont="1" applyFill="1" applyBorder="1" applyAlignment="1">
      <alignment horizontal="right" vertical="center" wrapText="1"/>
    </xf>
    <xf numFmtId="43" fontId="0" fillId="0" borderId="0" xfId="1" applyFont="1" applyAlignment="1">
      <alignment horizontal="center"/>
    </xf>
    <xf numFmtId="0" fontId="15" fillId="7" borderId="4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11" fillId="6" borderId="0" xfId="0" applyFont="1" applyFill="1" applyAlignment="1">
      <alignment horizontal="center" vertical="top" wrapText="1"/>
    </xf>
    <xf numFmtId="0" fontId="0" fillId="0" borderId="0" xfId="0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229961</xdr:colOff>
      <xdr:row>1</xdr:row>
      <xdr:rowOff>14968</xdr:rowOff>
    </xdr:from>
    <xdr:to>
      <xdr:col>14</xdr:col>
      <xdr:colOff>575583</xdr:colOff>
      <xdr:row>6</xdr:row>
      <xdr:rowOff>72118</xdr:rowOff>
    </xdr:to>
    <xdr:pic>
      <xdr:nvPicPr>
        <xdr:cNvPr id="2" name="Picture 39">
          <a:extLst>
            <a:ext uri="{FF2B5EF4-FFF2-40B4-BE49-F238E27FC236}">
              <a16:creationId xmlns:a16="http://schemas.microsoft.com/office/drawing/2014/main" id="{0C7E6D13-1D2E-4814-B9E3-32F4E66E3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9497" y="219075"/>
          <a:ext cx="1270907" cy="1077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353785</xdr:colOff>
      <xdr:row>0</xdr:row>
      <xdr:rowOff>144751</xdr:rowOff>
    </xdr:from>
    <xdr:to>
      <xdr:col>12</xdr:col>
      <xdr:colOff>721177</xdr:colOff>
      <xdr:row>6</xdr:row>
      <xdr:rowOff>40974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37ADF5A-B13F-49B6-AF52-2AD47CF83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9428" y="144751"/>
          <a:ext cx="2245178" cy="1120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ENGENHARIA\PREFEITURA%20DE%20IPIXUNA%20DO%20PAR&#193;%202021%20A%202024\SECRETARIA%20DE%20EDUCA&#199;&#195;O\ESCOLA%20PLANALTO%202023\Escola%20Planalto%202023%20-%20OR&#199;AMENTO.xlsx" TargetMode="External"/><Relationship Id="rId1" Type="http://schemas.openxmlformats.org/officeDocument/2006/relationships/externalLinkPath" Target="Escola%20Planalto%202023%20-%20OR&#199;AM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rçamento Sintético"/>
    </sheetNames>
    <sheetDataSet>
      <sheetData sheetId="0">
        <row r="12">
          <cell r="I12">
            <v>104552.03</v>
          </cell>
        </row>
        <row r="23">
          <cell r="I23">
            <v>68286.06</v>
          </cell>
        </row>
        <row r="28">
          <cell r="I28">
            <v>408183.94</v>
          </cell>
        </row>
        <row r="54">
          <cell r="I54">
            <v>571020.91</v>
          </cell>
        </row>
        <row r="75">
          <cell r="I75">
            <v>191737.48</v>
          </cell>
        </row>
        <row r="83">
          <cell r="I83">
            <v>285822.98</v>
          </cell>
        </row>
        <row r="122">
          <cell r="I122">
            <v>710711.37</v>
          </cell>
        </row>
        <row r="129">
          <cell r="I129">
            <v>12197.47</v>
          </cell>
        </row>
        <row r="131">
          <cell r="I131">
            <v>543585.53</v>
          </cell>
        </row>
        <row r="141">
          <cell r="I141">
            <v>922302.22</v>
          </cell>
        </row>
        <row r="158">
          <cell r="I158">
            <v>129567.75</v>
          </cell>
        </row>
        <row r="165">
          <cell r="I165">
            <v>80407.199999999997</v>
          </cell>
        </row>
        <row r="196">
          <cell r="I196">
            <v>191914.2</v>
          </cell>
        </row>
        <row r="229">
          <cell r="I229">
            <v>44716.99</v>
          </cell>
        </row>
        <row r="252">
          <cell r="I252">
            <v>3498.08</v>
          </cell>
        </row>
        <row r="262">
          <cell r="I262">
            <v>4677.5600000000004</v>
          </cell>
        </row>
        <row r="267">
          <cell r="I267">
            <v>289960.34999999998</v>
          </cell>
        </row>
        <row r="332">
          <cell r="I332">
            <v>146726.91</v>
          </cell>
        </row>
        <row r="341">
          <cell r="I341">
            <v>90660.85</v>
          </cell>
        </row>
        <row r="352">
          <cell r="I352">
            <v>7056.58</v>
          </cell>
        </row>
        <row r="355">
          <cell r="I355">
            <v>6508.72</v>
          </cell>
        </row>
        <row r="357">
          <cell r="I357">
            <v>13055.33</v>
          </cell>
        </row>
        <row r="361">
          <cell r="I361">
            <v>52395.199999999997</v>
          </cell>
        </row>
        <row r="376">
          <cell r="I376">
            <v>112834.27</v>
          </cell>
        </row>
        <row r="388">
          <cell r="I388">
            <v>66953.38</v>
          </cell>
        </row>
        <row r="395">
          <cell r="I395">
            <v>88936.98</v>
          </cell>
        </row>
        <row r="401">
          <cell r="I401">
            <v>1838.41</v>
          </cell>
        </row>
        <row r="403">
          <cell r="I403">
            <v>51509.32</v>
          </cell>
        </row>
        <row r="407">
          <cell r="I407">
            <v>44047.05</v>
          </cell>
        </row>
        <row r="410">
          <cell r="I410">
            <v>14043.94</v>
          </cell>
        </row>
        <row r="426">
          <cell r="I426">
            <v>22924.799999999999</v>
          </cell>
        </row>
        <row r="432">
          <cell r="I432">
            <v>11727.98</v>
          </cell>
        </row>
        <row r="437">
          <cell r="I437">
            <v>2041.37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4"/>
  <sheetViews>
    <sheetView tabSelected="1" showOutlineSymbols="0" showWhiteSpace="0" zoomScale="70" zoomScaleNormal="70" workbookViewId="0">
      <selection activeCell="H20" sqref="H20"/>
    </sheetView>
  </sheetViews>
  <sheetFormatPr defaultRowHeight="14.25" x14ac:dyDescent="0.2"/>
  <cols>
    <col min="1" max="1" width="5.25" customWidth="1"/>
    <col min="2" max="2" width="70" customWidth="1"/>
    <col min="3" max="3" width="16.625" customWidth="1"/>
    <col min="4" max="5" width="11.25" bestFit="1" customWidth="1"/>
    <col min="6" max="8" width="12.125" bestFit="1" customWidth="1"/>
    <col min="9" max="9" width="12.75" bestFit="1" customWidth="1"/>
    <col min="10" max="10" width="12.125" bestFit="1" customWidth="1"/>
    <col min="11" max="11" width="12.5" bestFit="1" customWidth="1"/>
    <col min="12" max="12" width="12.125" bestFit="1" customWidth="1"/>
    <col min="13" max="13" width="12.75" customWidth="1"/>
    <col min="14" max="14" width="12.125" bestFit="1" customWidth="1"/>
    <col min="15" max="15" width="12.75" bestFit="1" customWidth="1"/>
    <col min="16" max="16" width="15.625" customWidth="1"/>
    <col min="17" max="17" width="16.625" customWidth="1"/>
    <col min="18" max="30" width="12" bestFit="1" customWidth="1"/>
  </cols>
  <sheetData>
    <row r="1" spans="1:17" ht="16.5" x14ac:dyDescent="0.2">
      <c r="A1" s="48" t="s">
        <v>138</v>
      </c>
      <c r="B1" s="48"/>
      <c r="C1" s="48"/>
      <c r="D1" s="48"/>
      <c r="E1" s="48"/>
      <c r="F1" s="48"/>
      <c r="G1" s="48"/>
      <c r="H1" s="48"/>
      <c r="I1" s="48"/>
      <c r="J1" s="48"/>
    </row>
    <row r="2" spans="1:17" ht="16.5" x14ac:dyDescent="0.2">
      <c r="A2" s="48" t="s">
        <v>139</v>
      </c>
      <c r="B2" s="48"/>
      <c r="C2" s="48"/>
      <c r="D2" s="48"/>
      <c r="E2" s="48"/>
      <c r="F2" s="48"/>
      <c r="G2" s="48"/>
      <c r="H2" s="48"/>
      <c r="I2" s="48"/>
      <c r="J2" s="48"/>
    </row>
    <row r="3" spans="1:17" ht="16.5" x14ac:dyDescent="0.2">
      <c r="A3" s="49" t="s">
        <v>140</v>
      </c>
      <c r="B3" s="49"/>
      <c r="C3" s="49"/>
      <c r="D3" s="49"/>
      <c r="E3" s="49"/>
      <c r="F3" s="49"/>
      <c r="G3" s="49"/>
      <c r="H3" s="49"/>
      <c r="I3" s="49"/>
      <c r="J3" s="49"/>
    </row>
    <row r="4" spans="1:17" ht="16.5" x14ac:dyDescent="0.2">
      <c r="A4" s="49" t="s">
        <v>141</v>
      </c>
      <c r="B4" s="49"/>
      <c r="C4" s="49"/>
      <c r="D4" s="49"/>
      <c r="E4" s="49"/>
      <c r="F4" s="49"/>
      <c r="G4" s="49"/>
      <c r="H4" s="49"/>
      <c r="I4" s="49"/>
      <c r="J4" s="49"/>
    </row>
    <row r="5" spans="1:17" ht="16.5" x14ac:dyDescent="0.2">
      <c r="A5" s="49" t="s">
        <v>142</v>
      </c>
      <c r="B5" s="49"/>
      <c r="C5" s="49"/>
      <c r="D5" s="49"/>
      <c r="E5" s="49"/>
      <c r="F5" s="49"/>
      <c r="G5" s="49"/>
      <c r="H5" s="49"/>
      <c r="I5" s="49"/>
      <c r="J5" s="49"/>
    </row>
    <row r="6" spans="1:17" ht="16.5" x14ac:dyDescent="0.2">
      <c r="A6" s="50" t="s">
        <v>143</v>
      </c>
      <c r="B6" s="50"/>
      <c r="C6" s="50"/>
      <c r="D6" s="50"/>
      <c r="E6" s="50"/>
      <c r="F6" s="50"/>
      <c r="G6" s="50"/>
      <c r="H6" s="50"/>
      <c r="I6" s="50"/>
      <c r="J6" s="50"/>
    </row>
    <row r="7" spans="1:17" ht="16.5" customHeight="1" x14ac:dyDescent="0.2">
      <c r="A7" s="48" t="s">
        <v>144</v>
      </c>
      <c r="B7" s="48"/>
      <c r="C7" s="48"/>
      <c r="D7" s="48"/>
      <c r="E7" s="48"/>
      <c r="F7" s="48"/>
      <c r="G7" s="48"/>
      <c r="H7" s="48"/>
      <c r="I7" s="48"/>
      <c r="J7" s="48"/>
    </row>
    <row r="8" spans="1:17" ht="15" x14ac:dyDescent="0.2">
      <c r="A8" s="3"/>
      <c r="B8" s="3" t="s">
        <v>0</v>
      </c>
      <c r="C8" s="3" t="s">
        <v>1</v>
      </c>
      <c r="D8" s="51"/>
      <c r="E8" s="51"/>
      <c r="F8" s="51"/>
      <c r="G8" s="51"/>
      <c r="H8" s="4"/>
      <c r="I8" s="51" t="s">
        <v>2</v>
      </c>
      <c r="J8" s="51"/>
      <c r="K8" s="4"/>
      <c r="L8" s="51" t="s">
        <v>3</v>
      </c>
      <c r="M8" s="51"/>
      <c r="N8" s="4"/>
      <c r="O8" s="4"/>
    </row>
    <row r="9" spans="1:17" ht="66" customHeight="1" thickBot="1" x14ac:dyDescent="0.25">
      <c r="A9" s="5"/>
      <c r="B9" s="16" t="s">
        <v>4</v>
      </c>
      <c r="C9" s="53" t="s">
        <v>135</v>
      </c>
      <c r="D9" s="54"/>
      <c r="E9" s="54"/>
      <c r="F9" s="54"/>
      <c r="G9" s="54"/>
      <c r="H9" s="4"/>
      <c r="I9" s="52" t="s">
        <v>5</v>
      </c>
      <c r="J9" s="52"/>
      <c r="K9" s="4"/>
      <c r="L9" s="52" t="s">
        <v>6</v>
      </c>
      <c r="M9" s="52"/>
      <c r="N9" s="4"/>
      <c r="O9" s="4"/>
    </row>
    <row r="10" spans="1:17" ht="18.75" customHeight="1" x14ac:dyDescent="0.2">
      <c r="A10" s="45" t="s">
        <v>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</row>
    <row r="11" spans="1:17" ht="15.75" thickBot="1" x14ac:dyDescent="0.25">
      <c r="A11" s="12" t="s">
        <v>8</v>
      </c>
      <c r="B11" s="13" t="s">
        <v>9</v>
      </c>
      <c r="C11" s="14" t="s">
        <v>10</v>
      </c>
      <c r="D11" s="14" t="s">
        <v>11</v>
      </c>
      <c r="E11" s="14" t="s">
        <v>12</v>
      </c>
      <c r="F11" s="14" t="s">
        <v>13</v>
      </c>
      <c r="G11" s="14" t="s">
        <v>14</v>
      </c>
      <c r="H11" s="14" t="s">
        <v>15</v>
      </c>
      <c r="I11" s="14" t="s">
        <v>16</v>
      </c>
      <c r="J11" s="14" t="s">
        <v>17</v>
      </c>
      <c r="K11" s="14" t="s">
        <v>18</v>
      </c>
      <c r="L11" s="14" t="s">
        <v>19</v>
      </c>
      <c r="M11" s="14" t="s">
        <v>20</v>
      </c>
      <c r="N11" s="14" t="s">
        <v>21</v>
      </c>
      <c r="O11" s="15" t="s">
        <v>22</v>
      </c>
    </row>
    <row r="12" spans="1:17" ht="21.95" customHeight="1" thickBot="1" x14ac:dyDescent="0.25">
      <c r="A12" s="18">
        <v>1</v>
      </c>
      <c r="B12" s="9" t="s">
        <v>23</v>
      </c>
      <c r="C12" s="17" t="s">
        <v>24</v>
      </c>
      <c r="D12" s="11">
        <v>104552.03</v>
      </c>
      <c r="E12" s="10" t="s">
        <v>25</v>
      </c>
      <c r="F12" s="10" t="s">
        <v>25</v>
      </c>
      <c r="G12" s="10" t="s">
        <v>25</v>
      </c>
      <c r="H12" s="10" t="s">
        <v>25</v>
      </c>
      <c r="I12" s="10" t="s">
        <v>25</v>
      </c>
      <c r="J12" s="10" t="s">
        <v>25</v>
      </c>
      <c r="K12" s="10" t="s">
        <v>25</v>
      </c>
      <c r="L12" s="10" t="s">
        <v>25</v>
      </c>
      <c r="M12" s="10" t="s">
        <v>25</v>
      </c>
      <c r="N12" s="10" t="s">
        <v>25</v>
      </c>
      <c r="O12" s="19" t="s">
        <v>25</v>
      </c>
      <c r="P12" s="7">
        <f t="shared" ref="P12:P19" si="0">SUM(D12:O12)</f>
        <v>104552.03</v>
      </c>
      <c r="Q12" s="7">
        <f>'[1]Orçamento Sintético'!$I$12</f>
        <v>104552.03</v>
      </c>
    </row>
    <row r="13" spans="1:17" ht="21.95" customHeight="1" thickTop="1" thickBot="1" x14ac:dyDescent="0.25">
      <c r="A13" s="20" t="s">
        <v>26</v>
      </c>
      <c r="B13" s="21" t="s">
        <v>27</v>
      </c>
      <c r="C13" s="22" t="s">
        <v>28</v>
      </c>
      <c r="D13" s="11">
        <v>34143.03</v>
      </c>
      <c r="E13" s="11">
        <v>34143.03</v>
      </c>
      <c r="F13" s="23" t="s">
        <v>25</v>
      </c>
      <c r="G13" s="23" t="s">
        <v>25</v>
      </c>
      <c r="H13" s="23" t="s">
        <v>25</v>
      </c>
      <c r="I13" s="23" t="s">
        <v>25</v>
      </c>
      <c r="J13" s="23" t="s">
        <v>25</v>
      </c>
      <c r="K13" s="23" t="s">
        <v>25</v>
      </c>
      <c r="L13" s="23" t="s">
        <v>25</v>
      </c>
      <c r="M13" s="23" t="s">
        <v>25</v>
      </c>
      <c r="N13" s="23" t="s">
        <v>25</v>
      </c>
      <c r="O13" s="24" t="s">
        <v>25</v>
      </c>
      <c r="P13" s="7">
        <f t="shared" si="0"/>
        <v>68286.06</v>
      </c>
      <c r="Q13" s="7">
        <f>'[1]Orçamento Sintético'!$I$23</f>
        <v>68286.06</v>
      </c>
    </row>
    <row r="14" spans="1:17" ht="21.95" customHeight="1" thickTop="1" thickBot="1" x14ac:dyDescent="0.25">
      <c r="A14" s="20" t="s">
        <v>29</v>
      </c>
      <c r="B14" s="21" t="s">
        <v>30</v>
      </c>
      <c r="C14" s="22" t="s">
        <v>31</v>
      </c>
      <c r="D14" s="11">
        <v>81636.789999999994</v>
      </c>
      <c r="E14" s="25">
        <v>244910.36</v>
      </c>
      <c r="F14" s="11">
        <v>81636.789999999994</v>
      </c>
      <c r="G14" s="23" t="s">
        <v>25</v>
      </c>
      <c r="H14" s="23" t="s">
        <v>25</v>
      </c>
      <c r="I14" s="23" t="s">
        <v>25</v>
      </c>
      <c r="J14" s="23" t="s">
        <v>25</v>
      </c>
      <c r="K14" s="23" t="s">
        <v>25</v>
      </c>
      <c r="L14" s="23" t="s">
        <v>25</v>
      </c>
      <c r="M14" s="23" t="s">
        <v>25</v>
      </c>
      <c r="N14" s="23" t="s">
        <v>25</v>
      </c>
      <c r="O14" s="24" t="s">
        <v>25</v>
      </c>
      <c r="P14" s="7">
        <f t="shared" si="0"/>
        <v>408183.93999999994</v>
      </c>
      <c r="Q14" s="7">
        <f>'[1]Orçamento Sintético'!$I$28</f>
        <v>408183.94</v>
      </c>
    </row>
    <row r="15" spans="1:17" ht="21.95" customHeight="1" thickTop="1" thickBot="1" x14ac:dyDescent="0.25">
      <c r="A15" s="20" t="s">
        <v>32</v>
      </c>
      <c r="B15" s="21" t="s">
        <v>33</v>
      </c>
      <c r="C15" s="22" t="s">
        <v>34</v>
      </c>
      <c r="D15" s="23" t="s">
        <v>25</v>
      </c>
      <c r="E15" s="11">
        <f>Q15*0.3</f>
        <v>171306.27300000002</v>
      </c>
      <c r="F15" s="11">
        <f>Q15*0.4</f>
        <v>228408.36400000003</v>
      </c>
      <c r="G15" s="11">
        <f>0.3*Q15</f>
        <v>171306.27300000002</v>
      </c>
      <c r="H15" s="23" t="s">
        <v>25</v>
      </c>
      <c r="I15" s="23" t="s">
        <v>25</v>
      </c>
      <c r="J15" s="23" t="s">
        <v>25</v>
      </c>
      <c r="K15" s="23" t="s">
        <v>25</v>
      </c>
      <c r="L15" s="23" t="s">
        <v>25</v>
      </c>
      <c r="M15" s="23" t="s">
        <v>25</v>
      </c>
      <c r="N15" s="23" t="s">
        <v>25</v>
      </c>
      <c r="O15" s="24" t="s">
        <v>25</v>
      </c>
      <c r="P15" s="8">
        <f t="shared" si="0"/>
        <v>571020.91</v>
      </c>
      <c r="Q15" s="7">
        <f>'[1]Orçamento Sintético'!$I$54</f>
        <v>571020.91</v>
      </c>
    </row>
    <row r="16" spans="1:17" ht="21.95" customHeight="1" thickTop="1" thickBot="1" x14ac:dyDescent="0.25">
      <c r="A16" s="20" t="s">
        <v>35</v>
      </c>
      <c r="B16" s="21" t="s">
        <v>36</v>
      </c>
      <c r="C16" s="22" t="s">
        <v>37</v>
      </c>
      <c r="D16" s="23" t="s">
        <v>25</v>
      </c>
      <c r="E16" s="23" t="s">
        <v>25</v>
      </c>
      <c r="F16" s="23" t="s">
        <v>25</v>
      </c>
      <c r="G16" s="11">
        <v>57521.24</v>
      </c>
      <c r="H16" s="11">
        <v>134216.24</v>
      </c>
      <c r="I16" s="23" t="s">
        <v>25</v>
      </c>
      <c r="J16" s="23" t="s">
        <v>25</v>
      </c>
      <c r="K16" s="23" t="s">
        <v>25</v>
      </c>
      <c r="L16" s="23" t="s">
        <v>25</v>
      </c>
      <c r="M16" s="23" t="s">
        <v>25</v>
      </c>
      <c r="N16" s="23" t="s">
        <v>25</v>
      </c>
      <c r="O16" s="24" t="s">
        <v>25</v>
      </c>
      <c r="P16" s="7">
        <f t="shared" si="0"/>
        <v>191737.47999999998</v>
      </c>
      <c r="Q16" s="7">
        <f>'[1]Orçamento Sintético'!$I$75</f>
        <v>191737.48</v>
      </c>
    </row>
    <row r="17" spans="1:17" ht="21.95" customHeight="1" thickTop="1" thickBot="1" x14ac:dyDescent="0.25">
      <c r="A17" s="20" t="s">
        <v>38</v>
      </c>
      <c r="B17" s="21" t="s">
        <v>39</v>
      </c>
      <c r="C17" s="22" t="s">
        <v>40</v>
      </c>
      <c r="D17" s="23" t="s">
        <v>25</v>
      </c>
      <c r="E17" s="23" t="s">
        <v>25</v>
      </c>
      <c r="F17" s="23" t="s">
        <v>25</v>
      </c>
      <c r="G17" s="23" t="s">
        <v>25</v>
      </c>
      <c r="H17" s="23" t="s">
        <v>25</v>
      </c>
      <c r="I17" s="23" t="s">
        <v>25</v>
      </c>
      <c r="J17" s="23" t="s">
        <v>25</v>
      </c>
      <c r="K17" s="11">
        <v>142911.49</v>
      </c>
      <c r="L17" s="11">
        <v>142911.49</v>
      </c>
      <c r="M17" s="23" t="s">
        <v>25</v>
      </c>
      <c r="N17" s="23" t="s">
        <v>25</v>
      </c>
      <c r="O17" s="24" t="s">
        <v>25</v>
      </c>
      <c r="P17" s="7">
        <f t="shared" si="0"/>
        <v>285822.98</v>
      </c>
      <c r="Q17" s="7">
        <f>'[1]Orçamento Sintético'!$I$83</f>
        <v>285822.98</v>
      </c>
    </row>
    <row r="18" spans="1:17" ht="21.95" customHeight="1" thickTop="1" thickBot="1" x14ac:dyDescent="0.25">
      <c r="A18" s="20" t="s">
        <v>41</v>
      </c>
      <c r="B18" s="21" t="s">
        <v>42</v>
      </c>
      <c r="C18" s="22" t="s">
        <v>43</v>
      </c>
      <c r="D18" s="23" t="s">
        <v>25</v>
      </c>
      <c r="E18" s="23" t="s">
        <v>25</v>
      </c>
      <c r="F18" s="23" t="s">
        <v>25</v>
      </c>
      <c r="G18" s="23" t="s">
        <v>25</v>
      </c>
      <c r="H18" s="11">
        <v>213213.41</v>
      </c>
      <c r="I18" s="11">
        <v>497497.96</v>
      </c>
      <c r="J18" s="23" t="s">
        <v>25</v>
      </c>
      <c r="K18" s="23" t="s">
        <v>25</v>
      </c>
      <c r="L18" s="23" t="s">
        <v>25</v>
      </c>
      <c r="M18" s="23" t="s">
        <v>25</v>
      </c>
      <c r="N18" s="23" t="s">
        <v>25</v>
      </c>
      <c r="O18" s="24" t="s">
        <v>25</v>
      </c>
      <c r="P18" s="7">
        <f t="shared" si="0"/>
        <v>710711.37</v>
      </c>
      <c r="Q18" s="7">
        <f>'[1]Orçamento Sintético'!$I$122</f>
        <v>710711.37</v>
      </c>
    </row>
    <row r="19" spans="1:17" ht="21.95" customHeight="1" thickTop="1" thickBot="1" x14ac:dyDescent="0.25">
      <c r="A19" s="20" t="s">
        <v>44</v>
      </c>
      <c r="B19" s="21" t="s">
        <v>45</v>
      </c>
      <c r="C19" s="22" t="s">
        <v>46</v>
      </c>
      <c r="D19" s="23" t="s">
        <v>25</v>
      </c>
      <c r="E19" s="11">
        <v>12197.47</v>
      </c>
      <c r="F19" s="23" t="s">
        <v>25</v>
      </c>
      <c r="G19" s="23" t="s">
        <v>25</v>
      </c>
      <c r="H19" s="23" t="s">
        <v>25</v>
      </c>
      <c r="I19" s="23" t="s">
        <v>25</v>
      </c>
      <c r="J19" s="23" t="s">
        <v>25</v>
      </c>
      <c r="K19" s="23" t="s">
        <v>25</v>
      </c>
      <c r="L19" s="23" t="s">
        <v>25</v>
      </c>
      <c r="M19" s="23" t="s">
        <v>25</v>
      </c>
      <c r="N19" s="23" t="s">
        <v>25</v>
      </c>
      <c r="O19" s="24" t="s">
        <v>25</v>
      </c>
      <c r="P19" s="7">
        <f t="shared" si="0"/>
        <v>12197.47</v>
      </c>
      <c r="Q19" s="7">
        <f>'[1]Orçamento Sintético'!$I$129</f>
        <v>12197.47</v>
      </c>
    </row>
    <row r="20" spans="1:17" ht="21.95" customHeight="1" thickTop="1" thickBot="1" x14ac:dyDescent="0.25">
      <c r="A20" s="20" t="s">
        <v>47</v>
      </c>
      <c r="B20" s="21" t="s">
        <v>48</v>
      </c>
      <c r="C20" s="22" t="s">
        <v>137</v>
      </c>
      <c r="D20" s="23" t="s">
        <v>25</v>
      </c>
      <c r="E20" s="23" t="s">
        <v>25</v>
      </c>
      <c r="F20" s="23" t="s">
        <v>25</v>
      </c>
      <c r="G20" s="23" t="s">
        <v>25</v>
      </c>
      <c r="H20" s="23" t="s">
        <v>25</v>
      </c>
      <c r="I20" s="25">
        <v>163075.66</v>
      </c>
      <c r="J20" s="11">
        <v>380509.87</v>
      </c>
      <c r="K20" s="23" t="s">
        <v>25</v>
      </c>
      <c r="L20" s="23" t="s">
        <v>25</v>
      </c>
      <c r="M20" s="23" t="s">
        <v>25</v>
      </c>
      <c r="N20" s="23" t="s">
        <v>25</v>
      </c>
      <c r="O20" s="24" t="s">
        <v>25</v>
      </c>
      <c r="P20" s="7">
        <f>SUM(D20:O20)</f>
        <v>543585.53</v>
      </c>
      <c r="Q20" s="7">
        <f>'[1]Orçamento Sintético'!$I$131</f>
        <v>543585.53</v>
      </c>
    </row>
    <row r="21" spans="1:17" ht="21.95" customHeight="1" thickTop="1" thickBot="1" x14ac:dyDescent="0.25">
      <c r="A21" s="20" t="s">
        <v>49</v>
      </c>
      <c r="B21" s="21" t="s">
        <v>50</v>
      </c>
      <c r="C21" s="22" t="s">
        <v>136</v>
      </c>
      <c r="D21" s="23" t="s">
        <v>25</v>
      </c>
      <c r="E21" s="23" t="s">
        <v>25</v>
      </c>
      <c r="F21" s="23" t="s">
        <v>25</v>
      </c>
      <c r="G21" s="23" t="s">
        <v>25</v>
      </c>
      <c r="H21" s="26">
        <v>276690.65999999997</v>
      </c>
      <c r="I21" s="26">
        <v>368920.89</v>
      </c>
      <c r="J21" s="26">
        <v>276690.65999999997</v>
      </c>
      <c r="K21" s="23" t="s">
        <v>25</v>
      </c>
      <c r="L21" s="23" t="s">
        <v>25</v>
      </c>
      <c r="M21" s="23" t="s">
        <v>25</v>
      </c>
      <c r="N21" s="23" t="s">
        <v>25</v>
      </c>
      <c r="O21" s="24" t="s">
        <v>25</v>
      </c>
      <c r="P21" s="7">
        <f t="shared" ref="P21:P44" si="1">SUM(D21:O21)</f>
        <v>922302.21</v>
      </c>
      <c r="Q21" s="7">
        <f>'[1]Orçamento Sintético'!$I$141</f>
        <v>922302.22</v>
      </c>
    </row>
    <row r="22" spans="1:17" ht="21.95" customHeight="1" thickTop="1" thickBot="1" x14ac:dyDescent="0.25">
      <c r="A22" s="20" t="s">
        <v>51</v>
      </c>
      <c r="B22" s="21" t="s">
        <v>52</v>
      </c>
      <c r="C22" s="22" t="s">
        <v>53</v>
      </c>
      <c r="D22" s="23" t="s">
        <v>25</v>
      </c>
      <c r="E22" s="23" t="s">
        <v>25</v>
      </c>
      <c r="F22" s="23" t="s">
        <v>25</v>
      </c>
      <c r="G22" s="23" t="s">
        <v>25</v>
      </c>
      <c r="H22" s="23" t="s">
        <v>25</v>
      </c>
      <c r="I22" s="23" t="s">
        <v>25</v>
      </c>
      <c r="J22" s="23" t="s">
        <v>25</v>
      </c>
      <c r="K22" s="23" t="s">
        <v>25</v>
      </c>
      <c r="L22" s="23" t="s">
        <v>25</v>
      </c>
      <c r="M22" s="23" t="s">
        <v>25</v>
      </c>
      <c r="N22" s="11">
        <v>64783.88</v>
      </c>
      <c r="O22" s="27">
        <v>64783.88</v>
      </c>
      <c r="P22" s="7">
        <f t="shared" si="1"/>
        <v>129567.76</v>
      </c>
      <c r="Q22" s="7">
        <f>'[1]Orçamento Sintético'!$I$158</f>
        <v>129567.75</v>
      </c>
    </row>
    <row r="23" spans="1:17" ht="21.95" customHeight="1" thickTop="1" thickBot="1" x14ac:dyDescent="0.25">
      <c r="A23" s="20" t="s">
        <v>54</v>
      </c>
      <c r="B23" s="21" t="s">
        <v>55</v>
      </c>
      <c r="C23" s="22" t="s">
        <v>56</v>
      </c>
      <c r="D23" s="23" t="s">
        <v>25</v>
      </c>
      <c r="E23" s="23" t="s">
        <v>25</v>
      </c>
      <c r="F23" s="23" t="s">
        <v>25</v>
      </c>
      <c r="G23" s="23" t="s">
        <v>25</v>
      </c>
      <c r="H23" s="23" t="s">
        <v>25</v>
      </c>
      <c r="I23" s="23" t="s">
        <v>25</v>
      </c>
      <c r="J23" s="25">
        <v>16081.44</v>
      </c>
      <c r="K23" s="11">
        <v>16081.44</v>
      </c>
      <c r="L23" s="11">
        <v>32162.880000000001</v>
      </c>
      <c r="M23" s="11">
        <v>16081.44</v>
      </c>
      <c r="N23" s="23" t="s">
        <v>25</v>
      </c>
      <c r="O23" s="24" t="s">
        <v>25</v>
      </c>
      <c r="P23" s="7">
        <f t="shared" si="1"/>
        <v>80407.199999999997</v>
      </c>
      <c r="Q23" s="7">
        <f>'[1]Orçamento Sintético'!$I$165</f>
        <v>80407.199999999997</v>
      </c>
    </row>
    <row r="24" spans="1:17" ht="21.95" customHeight="1" thickTop="1" thickBot="1" x14ac:dyDescent="0.25">
      <c r="A24" s="20" t="s">
        <v>57</v>
      </c>
      <c r="B24" s="21" t="s">
        <v>58</v>
      </c>
      <c r="C24" s="22" t="s">
        <v>59</v>
      </c>
      <c r="D24" s="23" t="s">
        <v>25</v>
      </c>
      <c r="E24" s="23" t="s">
        <v>25</v>
      </c>
      <c r="F24" s="23" t="s">
        <v>25</v>
      </c>
      <c r="G24" s="23" t="s">
        <v>25</v>
      </c>
      <c r="H24" s="23" t="s">
        <v>25</v>
      </c>
      <c r="I24" s="23" t="s">
        <v>25</v>
      </c>
      <c r="J24" s="23" t="s">
        <v>25</v>
      </c>
      <c r="K24" s="23" t="s">
        <v>25</v>
      </c>
      <c r="L24" s="11">
        <v>57574.26</v>
      </c>
      <c r="M24" s="11">
        <v>134339.94</v>
      </c>
      <c r="N24" s="23" t="s">
        <v>25</v>
      </c>
      <c r="O24" s="24" t="s">
        <v>25</v>
      </c>
      <c r="P24" s="7">
        <f t="shared" si="1"/>
        <v>191914.2</v>
      </c>
      <c r="Q24" s="7">
        <f>'[1]Orçamento Sintético'!$I$196</f>
        <v>191914.2</v>
      </c>
    </row>
    <row r="25" spans="1:17" ht="21.95" customHeight="1" thickTop="1" thickBot="1" x14ac:dyDescent="0.25">
      <c r="A25" s="20" t="s">
        <v>60</v>
      </c>
      <c r="B25" s="21" t="s">
        <v>61</v>
      </c>
      <c r="C25" s="22" t="s">
        <v>62</v>
      </c>
      <c r="D25" s="23" t="s">
        <v>25</v>
      </c>
      <c r="E25" s="23" t="s">
        <v>25</v>
      </c>
      <c r="F25" s="23" t="s">
        <v>25</v>
      </c>
      <c r="G25" s="23" t="s">
        <v>25</v>
      </c>
      <c r="H25" s="23" t="s">
        <v>25</v>
      </c>
      <c r="I25" s="23" t="s">
        <v>25</v>
      </c>
      <c r="J25" s="23" t="s">
        <v>25</v>
      </c>
      <c r="K25" s="23" t="s">
        <v>25</v>
      </c>
      <c r="L25" s="23" t="s">
        <v>25</v>
      </c>
      <c r="M25" s="23" t="s">
        <v>25</v>
      </c>
      <c r="N25" s="11">
        <v>22358.5</v>
      </c>
      <c r="O25" s="27">
        <v>22358.5</v>
      </c>
      <c r="P25" s="8">
        <f t="shared" si="1"/>
        <v>44717</v>
      </c>
      <c r="Q25" s="7">
        <f>'[1]Orçamento Sintético'!$I$229</f>
        <v>44716.99</v>
      </c>
    </row>
    <row r="26" spans="1:17" ht="21.95" customHeight="1" thickTop="1" thickBot="1" x14ac:dyDescent="0.25">
      <c r="A26" s="20" t="s">
        <v>63</v>
      </c>
      <c r="B26" s="21" t="s">
        <v>64</v>
      </c>
      <c r="C26" s="22" t="s">
        <v>65</v>
      </c>
      <c r="D26" s="23" t="s">
        <v>25</v>
      </c>
      <c r="E26" s="23" t="s">
        <v>25</v>
      </c>
      <c r="F26" s="23" t="s">
        <v>25</v>
      </c>
      <c r="G26" s="23" t="s">
        <v>25</v>
      </c>
      <c r="H26" s="23" t="s">
        <v>25</v>
      </c>
      <c r="I26" s="23" t="s">
        <v>25</v>
      </c>
      <c r="J26" s="23" t="s">
        <v>25</v>
      </c>
      <c r="K26" s="23" t="s">
        <v>25</v>
      </c>
      <c r="L26" s="23" t="s">
        <v>25</v>
      </c>
      <c r="M26" s="23" t="s">
        <v>25</v>
      </c>
      <c r="N26" s="23" t="s">
        <v>25</v>
      </c>
      <c r="O26" s="27">
        <v>3498.08</v>
      </c>
      <c r="P26" s="7">
        <f t="shared" si="1"/>
        <v>3498.08</v>
      </c>
      <c r="Q26" s="7">
        <f>'[1]Orçamento Sintético'!$I$252</f>
        <v>3498.08</v>
      </c>
    </row>
    <row r="27" spans="1:17" ht="21.95" customHeight="1" thickTop="1" thickBot="1" x14ac:dyDescent="0.25">
      <c r="A27" s="20" t="s">
        <v>66</v>
      </c>
      <c r="B27" s="21" t="s">
        <v>67</v>
      </c>
      <c r="C27" s="22" t="s">
        <v>68</v>
      </c>
      <c r="D27" s="23" t="s">
        <v>25</v>
      </c>
      <c r="E27" s="23" t="s">
        <v>25</v>
      </c>
      <c r="F27" s="23" t="s">
        <v>25</v>
      </c>
      <c r="G27" s="23" t="s">
        <v>25</v>
      </c>
      <c r="H27" s="23" t="s">
        <v>25</v>
      </c>
      <c r="I27" s="23" t="s">
        <v>25</v>
      </c>
      <c r="J27" s="23" t="s">
        <v>25</v>
      </c>
      <c r="K27" s="23" t="s">
        <v>25</v>
      </c>
      <c r="L27" s="23" t="s">
        <v>25</v>
      </c>
      <c r="M27" s="23" t="s">
        <v>25</v>
      </c>
      <c r="N27" s="23" t="s">
        <v>25</v>
      </c>
      <c r="O27" s="27">
        <v>4677.5600000000004</v>
      </c>
      <c r="P27" s="7">
        <f t="shared" si="1"/>
        <v>4677.5600000000004</v>
      </c>
      <c r="Q27" s="7">
        <f>'[1]Orçamento Sintético'!$I$262</f>
        <v>4677.5600000000004</v>
      </c>
    </row>
    <row r="28" spans="1:17" ht="21.95" customHeight="1" thickTop="1" thickBot="1" x14ac:dyDescent="0.25">
      <c r="A28" s="20" t="s">
        <v>69</v>
      </c>
      <c r="B28" s="21" t="s">
        <v>70</v>
      </c>
      <c r="C28" s="22" t="s">
        <v>71</v>
      </c>
      <c r="D28" s="23" t="s">
        <v>25</v>
      </c>
      <c r="E28" s="23" t="s">
        <v>25</v>
      </c>
      <c r="F28" s="23" t="s">
        <v>25</v>
      </c>
      <c r="G28" s="23" t="s">
        <v>25</v>
      </c>
      <c r="H28" s="23" t="s">
        <v>25</v>
      </c>
      <c r="I28" s="23" t="s">
        <v>25</v>
      </c>
      <c r="J28" s="23" t="s">
        <v>25</v>
      </c>
      <c r="K28" s="23" t="s">
        <v>25</v>
      </c>
      <c r="L28" s="11">
        <v>57992.07</v>
      </c>
      <c r="M28" s="11">
        <v>115984.14</v>
      </c>
      <c r="N28" s="11">
        <v>115984.14</v>
      </c>
      <c r="O28" s="24" t="s">
        <v>25</v>
      </c>
      <c r="P28" s="7">
        <f t="shared" si="1"/>
        <v>289960.34999999998</v>
      </c>
      <c r="Q28" s="7">
        <f>'[1]Orçamento Sintético'!$I$267</f>
        <v>289960.34999999998</v>
      </c>
    </row>
    <row r="29" spans="1:17" ht="21.95" customHeight="1" thickTop="1" thickBot="1" x14ac:dyDescent="0.25">
      <c r="A29" s="20" t="s">
        <v>72</v>
      </c>
      <c r="B29" s="21" t="s">
        <v>73</v>
      </c>
      <c r="C29" s="22" t="s">
        <v>74</v>
      </c>
      <c r="D29" s="23" t="s">
        <v>25</v>
      </c>
      <c r="E29" s="11">
        <v>14672.69</v>
      </c>
      <c r="F29" s="23" t="s">
        <v>25</v>
      </c>
      <c r="G29" s="23" t="s">
        <v>25</v>
      </c>
      <c r="H29" s="23" t="s">
        <v>25</v>
      </c>
      <c r="I29" s="23" t="s">
        <v>25</v>
      </c>
      <c r="J29" s="23" t="s">
        <v>25</v>
      </c>
      <c r="K29" s="11">
        <v>132054.22</v>
      </c>
      <c r="L29" s="23" t="s">
        <v>25</v>
      </c>
      <c r="M29" s="23" t="s">
        <v>25</v>
      </c>
      <c r="N29" s="23" t="s">
        <v>25</v>
      </c>
      <c r="O29" s="24" t="s">
        <v>25</v>
      </c>
      <c r="P29" s="7">
        <f t="shared" si="1"/>
        <v>146726.91</v>
      </c>
      <c r="Q29" s="7">
        <f>'[1]Orçamento Sintético'!$I$332</f>
        <v>146726.91</v>
      </c>
    </row>
    <row r="30" spans="1:17" ht="21.95" customHeight="1" thickTop="1" thickBot="1" x14ac:dyDescent="0.25">
      <c r="A30" s="20" t="s">
        <v>75</v>
      </c>
      <c r="B30" s="21" t="s">
        <v>76</v>
      </c>
      <c r="C30" s="22" t="s">
        <v>77</v>
      </c>
      <c r="D30" s="23" t="s">
        <v>25</v>
      </c>
      <c r="E30" s="23" t="s">
        <v>25</v>
      </c>
      <c r="F30" s="23" t="s">
        <v>25</v>
      </c>
      <c r="G30" s="23" t="s">
        <v>25</v>
      </c>
      <c r="H30" s="23" t="s">
        <v>25</v>
      </c>
      <c r="I30" s="23" t="s">
        <v>25</v>
      </c>
      <c r="J30" s="23" t="s">
        <v>25</v>
      </c>
      <c r="K30" s="23" t="s">
        <v>25</v>
      </c>
      <c r="L30" s="11">
        <v>27198.26</v>
      </c>
      <c r="M30" s="11">
        <v>27198.26</v>
      </c>
      <c r="N30" s="23" t="s">
        <v>25</v>
      </c>
      <c r="O30" s="27">
        <v>36264.339999999997</v>
      </c>
      <c r="P30" s="7">
        <f t="shared" si="1"/>
        <v>90660.859999999986</v>
      </c>
      <c r="Q30" s="7">
        <f>'[1]Orçamento Sintético'!$I$341</f>
        <v>90660.85</v>
      </c>
    </row>
    <row r="31" spans="1:17" ht="21.95" customHeight="1" thickTop="1" thickBot="1" x14ac:dyDescent="0.25">
      <c r="A31" s="20" t="s">
        <v>78</v>
      </c>
      <c r="B31" s="21" t="s">
        <v>79</v>
      </c>
      <c r="C31" s="22" t="s">
        <v>80</v>
      </c>
      <c r="D31" s="23" t="s">
        <v>25</v>
      </c>
      <c r="E31" s="23" t="s">
        <v>25</v>
      </c>
      <c r="F31" s="23" t="s">
        <v>25</v>
      </c>
      <c r="G31" s="23" t="s">
        <v>25</v>
      </c>
      <c r="H31" s="23" t="s">
        <v>25</v>
      </c>
      <c r="I31" s="23" t="s">
        <v>25</v>
      </c>
      <c r="J31" s="23" t="s">
        <v>25</v>
      </c>
      <c r="K31" s="23" t="s">
        <v>25</v>
      </c>
      <c r="L31" s="23" t="s">
        <v>25</v>
      </c>
      <c r="M31" s="23" t="s">
        <v>25</v>
      </c>
      <c r="N31" s="23" t="s">
        <v>25</v>
      </c>
      <c r="O31" s="27">
        <v>7056.58</v>
      </c>
      <c r="P31" s="7">
        <f t="shared" si="1"/>
        <v>7056.58</v>
      </c>
      <c r="Q31" s="7">
        <f>'[1]Orçamento Sintético'!$I$352</f>
        <v>7056.58</v>
      </c>
    </row>
    <row r="32" spans="1:17" ht="21.95" customHeight="1" thickTop="1" thickBot="1" x14ac:dyDescent="0.25">
      <c r="A32" s="20" t="s">
        <v>81</v>
      </c>
      <c r="B32" s="21" t="s">
        <v>23</v>
      </c>
      <c r="C32" s="22" t="s">
        <v>82</v>
      </c>
      <c r="D32" s="11">
        <v>6508.72</v>
      </c>
      <c r="E32" s="23" t="s">
        <v>25</v>
      </c>
      <c r="F32" s="23" t="s">
        <v>25</v>
      </c>
      <c r="G32" s="23" t="s">
        <v>25</v>
      </c>
      <c r="H32" s="23" t="s">
        <v>25</v>
      </c>
      <c r="I32" s="23" t="s">
        <v>25</v>
      </c>
      <c r="J32" s="23" t="s">
        <v>25</v>
      </c>
      <c r="K32" s="23" t="s">
        <v>25</v>
      </c>
      <c r="L32" s="23" t="s">
        <v>25</v>
      </c>
      <c r="M32" s="23" t="s">
        <v>25</v>
      </c>
      <c r="N32" s="23" t="s">
        <v>25</v>
      </c>
      <c r="O32" s="24" t="s">
        <v>25</v>
      </c>
      <c r="P32" s="8">
        <f t="shared" si="1"/>
        <v>6508.72</v>
      </c>
      <c r="Q32" s="7">
        <f>'[1]Orçamento Sintético'!$I$355</f>
        <v>6508.72</v>
      </c>
    </row>
    <row r="33" spans="1:17" ht="21.95" customHeight="1" thickTop="1" thickBot="1" x14ac:dyDescent="0.25">
      <c r="A33" s="20" t="s">
        <v>83</v>
      </c>
      <c r="B33" s="21" t="s">
        <v>27</v>
      </c>
      <c r="C33" s="22" t="s">
        <v>84</v>
      </c>
      <c r="D33" s="11">
        <v>13055.33</v>
      </c>
      <c r="E33" s="23" t="s">
        <v>25</v>
      </c>
      <c r="F33" s="23" t="s">
        <v>25</v>
      </c>
      <c r="G33" s="23" t="s">
        <v>25</v>
      </c>
      <c r="H33" s="23" t="s">
        <v>25</v>
      </c>
      <c r="I33" s="23" t="s">
        <v>25</v>
      </c>
      <c r="J33" s="23" t="s">
        <v>25</v>
      </c>
      <c r="K33" s="23" t="s">
        <v>25</v>
      </c>
      <c r="L33" s="23" t="s">
        <v>25</v>
      </c>
      <c r="M33" s="23" t="s">
        <v>25</v>
      </c>
      <c r="N33" s="23" t="s">
        <v>25</v>
      </c>
      <c r="O33" s="24" t="s">
        <v>25</v>
      </c>
      <c r="P33" s="7">
        <f t="shared" si="1"/>
        <v>13055.33</v>
      </c>
      <c r="Q33" s="7">
        <f>'[1]Orçamento Sintético'!$I$357</f>
        <v>13055.33</v>
      </c>
    </row>
    <row r="34" spans="1:17" ht="21.95" customHeight="1" thickTop="1" thickBot="1" x14ac:dyDescent="0.25">
      <c r="A34" s="20" t="s">
        <v>85</v>
      </c>
      <c r="B34" s="21" t="s">
        <v>30</v>
      </c>
      <c r="C34" s="22" t="s">
        <v>86</v>
      </c>
      <c r="D34" s="11">
        <v>26197.599999999999</v>
      </c>
      <c r="E34" s="11">
        <v>26197.599999999999</v>
      </c>
      <c r="F34" s="23" t="s">
        <v>25</v>
      </c>
      <c r="G34" s="23" t="s">
        <v>25</v>
      </c>
      <c r="H34" s="23" t="s">
        <v>25</v>
      </c>
      <c r="I34" s="23" t="s">
        <v>25</v>
      </c>
      <c r="J34" s="23" t="s">
        <v>25</v>
      </c>
      <c r="K34" s="23" t="s">
        <v>25</v>
      </c>
      <c r="L34" s="23" t="s">
        <v>25</v>
      </c>
      <c r="M34" s="23" t="s">
        <v>25</v>
      </c>
      <c r="N34" s="23" t="s">
        <v>25</v>
      </c>
      <c r="O34" s="24" t="s">
        <v>25</v>
      </c>
      <c r="P34" s="7">
        <f t="shared" si="1"/>
        <v>52395.199999999997</v>
      </c>
      <c r="Q34" s="7">
        <f>'[1]Orçamento Sintético'!$I$361</f>
        <v>52395.199999999997</v>
      </c>
    </row>
    <row r="35" spans="1:17" ht="21.95" customHeight="1" thickTop="1" thickBot="1" x14ac:dyDescent="0.25">
      <c r="A35" s="20" t="s">
        <v>87</v>
      </c>
      <c r="B35" s="21" t="s">
        <v>33</v>
      </c>
      <c r="C35" s="22" t="s">
        <v>88</v>
      </c>
      <c r="D35" s="23" t="s">
        <v>25</v>
      </c>
      <c r="E35" s="11">
        <v>56417.14</v>
      </c>
      <c r="F35" s="11">
        <v>56417.14</v>
      </c>
      <c r="G35" s="23" t="s">
        <v>25</v>
      </c>
      <c r="H35" s="23" t="s">
        <v>25</v>
      </c>
      <c r="I35" s="23" t="s">
        <v>25</v>
      </c>
      <c r="J35" s="23" t="s">
        <v>25</v>
      </c>
      <c r="K35" s="23" t="s">
        <v>25</v>
      </c>
      <c r="L35" s="23" t="s">
        <v>25</v>
      </c>
      <c r="M35" s="23" t="s">
        <v>25</v>
      </c>
      <c r="N35" s="23" t="s">
        <v>25</v>
      </c>
      <c r="O35" s="24" t="s">
        <v>25</v>
      </c>
      <c r="P35" s="7">
        <f t="shared" si="1"/>
        <v>112834.28</v>
      </c>
      <c r="Q35" s="7">
        <f>'[1]Orçamento Sintético'!$I$376</f>
        <v>112834.27</v>
      </c>
    </row>
    <row r="36" spans="1:17" ht="21.95" customHeight="1" thickTop="1" thickBot="1" x14ac:dyDescent="0.25">
      <c r="A36" s="20" t="s">
        <v>89</v>
      </c>
      <c r="B36" s="21" t="s">
        <v>36</v>
      </c>
      <c r="C36" s="22" t="s">
        <v>90</v>
      </c>
      <c r="D36" s="23" t="s">
        <v>25</v>
      </c>
      <c r="E36" s="23" t="s">
        <v>25</v>
      </c>
      <c r="F36" s="11">
        <v>33476.69</v>
      </c>
      <c r="G36" s="11">
        <v>33476.69</v>
      </c>
      <c r="H36" s="23" t="s">
        <v>25</v>
      </c>
      <c r="I36" s="23" t="s">
        <v>25</v>
      </c>
      <c r="J36" s="23" t="s">
        <v>25</v>
      </c>
      <c r="K36" s="23" t="s">
        <v>25</v>
      </c>
      <c r="L36" s="23" t="s">
        <v>25</v>
      </c>
      <c r="M36" s="23" t="s">
        <v>25</v>
      </c>
      <c r="N36" s="23" t="s">
        <v>25</v>
      </c>
      <c r="O36" s="24" t="s">
        <v>25</v>
      </c>
      <c r="P36" s="7">
        <f t="shared" si="1"/>
        <v>66953.38</v>
      </c>
      <c r="Q36" s="7">
        <f>'[1]Orçamento Sintético'!$I$388</f>
        <v>66953.38</v>
      </c>
    </row>
    <row r="37" spans="1:17" ht="21.95" customHeight="1" thickTop="1" thickBot="1" x14ac:dyDescent="0.25">
      <c r="A37" s="20" t="s">
        <v>91</v>
      </c>
      <c r="B37" s="21" t="s">
        <v>42</v>
      </c>
      <c r="C37" s="22" t="s">
        <v>92</v>
      </c>
      <c r="D37" s="23" t="s">
        <v>25</v>
      </c>
      <c r="E37" s="23" t="s">
        <v>25</v>
      </c>
      <c r="F37" s="23" t="s">
        <v>25</v>
      </c>
      <c r="G37" s="23" t="s">
        <v>25</v>
      </c>
      <c r="H37" s="11">
        <v>88936.98</v>
      </c>
      <c r="I37" s="23" t="s">
        <v>25</v>
      </c>
      <c r="J37" s="23" t="s">
        <v>25</v>
      </c>
      <c r="K37" s="23" t="s">
        <v>25</v>
      </c>
      <c r="L37" s="23" t="s">
        <v>25</v>
      </c>
      <c r="M37" s="23" t="s">
        <v>25</v>
      </c>
      <c r="N37" s="23" t="s">
        <v>25</v>
      </c>
      <c r="O37" s="24" t="s">
        <v>25</v>
      </c>
      <c r="P37" s="7">
        <f t="shared" si="1"/>
        <v>88936.98</v>
      </c>
      <c r="Q37" s="7">
        <f>'[1]Orçamento Sintético'!$I$395</f>
        <v>88936.98</v>
      </c>
    </row>
    <row r="38" spans="1:17" ht="21.95" customHeight="1" thickTop="1" thickBot="1" x14ac:dyDescent="0.25">
      <c r="A38" s="20" t="s">
        <v>93</v>
      </c>
      <c r="B38" s="21" t="s">
        <v>45</v>
      </c>
      <c r="C38" s="22" t="s">
        <v>94</v>
      </c>
      <c r="D38" s="23" t="s">
        <v>25</v>
      </c>
      <c r="E38" s="11">
        <v>1838.41</v>
      </c>
      <c r="F38" s="23" t="s">
        <v>25</v>
      </c>
      <c r="G38" s="23" t="s">
        <v>25</v>
      </c>
      <c r="H38" s="23" t="s">
        <v>25</v>
      </c>
      <c r="I38" s="23" t="s">
        <v>25</v>
      </c>
      <c r="J38" s="23" t="s">
        <v>25</v>
      </c>
      <c r="K38" s="23" t="s">
        <v>25</v>
      </c>
      <c r="L38" s="23" t="s">
        <v>25</v>
      </c>
      <c r="M38" s="23" t="s">
        <v>25</v>
      </c>
      <c r="N38" s="23" t="s">
        <v>25</v>
      </c>
      <c r="O38" s="24" t="s">
        <v>25</v>
      </c>
      <c r="P38" s="7">
        <f t="shared" si="1"/>
        <v>1838.41</v>
      </c>
      <c r="Q38" s="7">
        <f>'[1]Orçamento Sintético'!$I$401</f>
        <v>1838.41</v>
      </c>
    </row>
    <row r="39" spans="1:17" ht="21.95" customHeight="1" thickTop="1" thickBot="1" x14ac:dyDescent="0.25">
      <c r="A39" s="20" t="s">
        <v>95</v>
      </c>
      <c r="B39" s="21" t="s">
        <v>48</v>
      </c>
      <c r="C39" s="22" t="s">
        <v>96</v>
      </c>
      <c r="D39" s="23" t="s">
        <v>25</v>
      </c>
      <c r="E39" s="23" t="s">
        <v>25</v>
      </c>
      <c r="F39" s="23" t="s">
        <v>25</v>
      </c>
      <c r="G39" s="23" t="s">
        <v>25</v>
      </c>
      <c r="H39" s="11">
        <v>25754.66</v>
      </c>
      <c r="I39" s="11">
        <v>25754.66</v>
      </c>
      <c r="J39" s="23" t="s">
        <v>25</v>
      </c>
      <c r="K39" s="23" t="s">
        <v>25</v>
      </c>
      <c r="L39" s="23" t="s">
        <v>25</v>
      </c>
      <c r="M39" s="23" t="s">
        <v>25</v>
      </c>
      <c r="N39" s="23" t="s">
        <v>25</v>
      </c>
      <c r="O39" s="24" t="s">
        <v>25</v>
      </c>
      <c r="P39" s="7">
        <f t="shared" si="1"/>
        <v>51509.32</v>
      </c>
      <c r="Q39" s="7">
        <f>'[1]Orçamento Sintético'!$I$403</f>
        <v>51509.32</v>
      </c>
    </row>
    <row r="40" spans="1:17" ht="21.95" customHeight="1" thickTop="1" thickBot="1" x14ac:dyDescent="0.25">
      <c r="A40" s="20" t="s">
        <v>97</v>
      </c>
      <c r="B40" s="21" t="s">
        <v>98</v>
      </c>
      <c r="C40" s="22" t="s">
        <v>99</v>
      </c>
      <c r="D40" s="23" t="s">
        <v>25</v>
      </c>
      <c r="E40" s="23" t="s">
        <v>25</v>
      </c>
      <c r="F40" s="23" t="s">
        <v>25</v>
      </c>
      <c r="G40" s="23" t="s">
        <v>25</v>
      </c>
      <c r="H40" s="23" t="s">
        <v>25</v>
      </c>
      <c r="I40" s="23" t="s">
        <v>25</v>
      </c>
      <c r="J40" s="11">
        <v>22023.53</v>
      </c>
      <c r="K40" s="11">
        <v>22023.53</v>
      </c>
      <c r="L40" s="23" t="s">
        <v>25</v>
      </c>
      <c r="M40" s="23" t="s">
        <v>25</v>
      </c>
      <c r="N40" s="23" t="s">
        <v>25</v>
      </c>
      <c r="O40" s="24" t="s">
        <v>25</v>
      </c>
      <c r="P40" s="7">
        <f t="shared" si="1"/>
        <v>44047.06</v>
      </c>
      <c r="Q40" s="7">
        <f>'[1]Orçamento Sintético'!$I$407</f>
        <v>44047.05</v>
      </c>
    </row>
    <row r="41" spans="1:17" ht="21.95" customHeight="1" thickTop="1" thickBot="1" x14ac:dyDescent="0.25">
      <c r="A41" s="20" t="s">
        <v>100</v>
      </c>
      <c r="B41" s="21" t="s">
        <v>70</v>
      </c>
      <c r="C41" s="22" t="s">
        <v>101</v>
      </c>
      <c r="D41" s="23" t="s">
        <v>25</v>
      </c>
      <c r="E41" s="23" t="s">
        <v>25</v>
      </c>
      <c r="F41" s="23" t="s">
        <v>25</v>
      </c>
      <c r="G41" s="23" t="s">
        <v>25</v>
      </c>
      <c r="H41" s="23" t="s">
        <v>25</v>
      </c>
      <c r="I41" s="23" t="s">
        <v>25</v>
      </c>
      <c r="J41" s="11">
        <v>7021.97</v>
      </c>
      <c r="K41" s="11">
        <v>7021.97</v>
      </c>
      <c r="L41" s="23" t="s">
        <v>25</v>
      </c>
      <c r="M41" s="23" t="s">
        <v>25</v>
      </c>
      <c r="N41" s="23" t="s">
        <v>25</v>
      </c>
      <c r="O41" s="24" t="s">
        <v>25</v>
      </c>
      <c r="P41" s="7">
        <f t="shared" si="1"/>
        <v>14043.94</v>
      </c>
      <c r="Q41" s="7">
        <f>'[1]Orçamento Sintético'!$I$410</f>
        <v>14043.94</v>
      </c>
    </row>
    <row r="42" spans="1:17" ht="21.95" customHeight="1" thickTop="1" thickBot="1" x14ac:dyDescent="0.25">
      <c r="A42" s="20" t="s">
        <v>102</v>
      </c>
      <c r="B42" s="21" t="s">
        <v>73</v>
      </c>
      <c r="C42" s="22" t="s">
        <v>103</v>
      </c>
      <c r="D42" s="23" t="s">
        <v>25</v>
      </c>
      <c r="E42" s="23" t="s">
        <v>25</v>
      </c>
      <c r="F42" s="23" t="s">
        <v>25</v>
      </c>
      <c r="G42" s="23" t="s">
        <v>25</v>
      </c>
      <c r="H42" s="23" t="s">
        <v>25</v>
      </c>
      <c r="I42" s="23" t="s">
        <v>25</v>
      </c>
      <c r="J42" s="11">
        <v>22924.799999999999</v>
      </c>
      <c r="K42" s="23" t="s">
        <v>25</v>
      </c>
      <c r="L42" s="23" t="s">
        <v>25</v>
      </c>
      <c r="M42" s="23" t="s">
        <v>25</v>
      </c>
      <c r="N42" s="23" t="s">
        <v>25</v>
      </c>
      <c r="O42" s="24" t="s">
        <v>25</v>
      </c>
      <c r="P42" s="7">
        <f t="shared" si="1"/>
        <v>22924.799999999999</v>
      </c>
      <c r="Q42" s="7">
        <f>'[1]Orçamento Sintético'!$I$426</f>
        <v>22924.799999999999</v>
      </c>
    </row>
    <row r="43" spans="1:17" ht="21.95" customHeight="1" thickTop="1" thickBot="1" x14ac:dyDescent="0.25">
      <c r="A43" s="20" t="s">
        <v>104</v>
      </c>
      <c r="B43" s="21" t="s">
        <v>76</v>
      </c>
      <c r="C43" s="22" t="s">
        <v>105</v>
      </c>
      <c r="D43" s="23" t="s">
        <v>25</v>
      </c>
      <c r="E43" s="23" t="s">
        <v>25</v>
      </c>
      <c r="F43" s="23" t="s">
        <v>25</v>
      </c>
      <c r="G43" s="23" t="s">
        <v>25</v>
      </c>
      <c r="H43" s="23" t="s">
        <v>25</v>
      </c>
      <c r="I43" s="23" t="s">
        <v>25</v>
      </c>
      <c r="J43" s="11">
        <v>3518.39</v>
      </c>
      <c r="K43" s="11">
        <v>8209.59</v>
      </c>
      <c r="L43" s="23" t="s">
        <v>25</v>
      </c>
      <c r="M43" s="23" t="s">
        <v>25</v>
      </c>
      <c r="N43" s="23" t="s">
        <v>25</v>
      </c>
      <c r="O43" s="24" t="s">
        <v>25</v>
      </c>
      <c r="P43" s="7">
        <f t="shared" si="1"/>
        <v>11727.98</v>
      </c>
      <c r="Q43" s="7">
        <f>'[1]Orçamento Sintético'!$I$432</f>
        <v>11727.98</v>
      </c>
    </row>
    <row r="44" spans="1:17" ht="21.95" customHeight="1" thickTop="1" thickBot="1" x14ac:dyDescent="0.25">
      <c r="A44" s="20" t="s">
        <v>106</v>
      </c>
      <c r="B44" s="21" t="s">
        <v>79</v>
      </c>
      <c r="C44" s="22" t="s">
        <v>107</v>
      </c>
      <c r="D44" s="23" t="s">
        <v>25</v>
      </c>
      <c r="E44" s="23" t="s">
        <v>25</v>
      </c>
      <c r="F44" s="23" t="s">
        <v>25</v>
      </c>
      <c r="G44" s="23" t="s">
        <v>25</v>
      </c>
      <c r="H44" s="23" t="s">
        <v>25</v>
      </c>
      <c r="I44" s="23" t="s">
        <v>25</v>
      </c>
      <c r="J44" s="23" t="s">
        <v>25</v>
      </c>
      <c r="K44" s="11">
        <v>2041.37</v>
      </c>
      <c r="L44" s="23" t="s">
        <v>25</v>
      </c>
      <c r="M44" s="23" t="s">
        <v>25</v>
      </c>
      <c r="N44" s="23" t="s">
        <v>25</v>
      </c>
      <c r="O44" s="24" t="s">
        <v>25</v>
      </c>
      <c r="P44" s="7">
        <f t="shared" si="1"/>
        <v>2041.37</v>
      </c>
      <c r="Q44" s="7">
        <f>'[1]Orçamento Sintético'!$I$437</f>
        <v>2041.37</v>
      </c>
    </row>
    <row r="45" spans="1:17" ht="6" customHeight="1" thickTop="1" thickBot="1" x14ac:dyDescent="0.25">
      <c r="A45" s="28"/>
      <c r="B45" s="29"/>
      <c r="C45" s="30"/>
      <c r="D45" s="31"/>
      <c r="E45" s="31"/>
      <c r="F45" s="31"/>
      <c r="G45" s="31"/>
      <c r="H45" s="31"/>
      <c r="I45" s="31"/>
      <c r="J45" s="31"/>
      <c r="K45" s="32"/>
      <c r="L45" s="31"/>
      <c r="M45" s="31"/>
      <c r="N45" s="31"/>
      <c r="O45" s="33"/>
      <c r="P45" s="7"/>
      <c r="Q45" s="7"/>
    </row>
    <row r="46" spans="1:17" x14ac:dyDescent="0.2">
      <c r="A46" s="55" t="s">
        <v>108</v>
      </c>
      <c r="B46" s="56"/>
      <c r="C46" s="34"/>
      <c r="D46" s="35" t="s">
        <v>109</v>
      </c>
      <c r="E46" s="35" t="s">
        <v>110</v>
      </c>
      <c r="F46" s="35" t="s">
        <v>111</v>
      </c>
      <c r="G46" s="35" t="s">
        <v>112</v>
      </c>
      <c r="H46" s="35" t="s">
        <v>113</v>
      </c>
      <c r="I46" s="35" t="s">
        <v>114</v>
      </c>
      <c r="J46" s="35" t="s">
        <v>115</v>
      </c>
      <c r="K46" s="35" t="s">
        <v>116</v>
      </c>
      <c r="L46" s="35" t="s">
        <v>117</v>
      </c>
      <c r="M46" s="35" t="s">
        <v>118</v>
      </c>
      <c r="N46" s="35" t="s">
        <v>119</v>
      </c>
      <c r="O46" s="36" t="s">
        <v>120</v>
      </c>
      <c r="P46" s="7"/>
      <c r="Q46" s="7"/>
    </row>
    <row r="47" spans="1:17" x14ac:dyDescent="0.2">
      <c r="A47" s="57" t="s">
        <v>121</v>
      </c>
      <c r="B47" s="52"/>
      <c r="C47" s="5"/>
      <c r="D47" s="37">
        <f t="shared" ref="D47:O47" si="2">SUM(D12:D44)</f>
        <v>266093.49999999994</v>
      </c>
      <c r="E47" s="37">
        <f t="shared" si="2"/>
        <v>561682.973</v>
      </c>
      <c r="F47" s="37">
        <f t="shared" si="2"/>
        <v>399938.98400000005</v>
      </c>
      <c r="G47" s="37">
        <f t="shared" si="2"/>
        <v>262304.20299999998</v>
      </c>
      <c r="H47" s="37">
        <f t="shared" si="2"/>
        <v>738811.95000000007</v>
      </c>
      <c r="I47" s="37">
        <f t="shared" si="2"/>
        <v>1055249.17</v>
      </c>
      <c r="J47" s="37">
        <f t="shared" si="2"/>
        <v>728770.66</v>
      </c>
      <c r="K47" s="37">
        <f t="shared" si="2"/>
        <v>330343.61000000004</v>
      </c>
      <c r="L47" s="37">
        <f t="shared" si="2"/>
        <v>317838.96000000002</v>
      </c>
      <c r="M47" s="37">
        <f t="shared" si="2"/>
        <v>293603.78000000003</v>
      </c>
      <c r="N47" s="37">
        <f t="shared" si="2"/>
        <v>203126.52000000002</v>
      </c>
      <c r="O47" s="38">
        <f t="shared" si="2"/>
        <v>138638.93999999997</v>
      </c>
      <c r="P47" s="7"/>
      <c r="Q47" s="7"/>
    </row>
    <row r="48" spans="1:17" x14ac:dyDescent="0.2">
      <c r="A48" s="57" t="s">
        <v>122</v>
      </c>
      <c r="B48" s="52"/>
      <c r="C48" s="5"/>
      <c r="D48" s="39" t="s">
        <v>109</v>
      </c>
      <c r="E48" s="39" t="s">
        <v>123</v>
      </c>
      <c r="F48" s="39" t="s">
        <v>124</v>
      </c>
      <c r="G48" s="39" t="s">
        <v>125</v>
      </c>
      <c r="H48" s="39" t="s">
        <v>126</v>
      </c>
      <c r="I48" s="39" t="s">
        <v>127</v>
      </c>
      <c r="J48" s="39" t="s">
        <v>128</v>
      </c>
      <c r="K48" s="39" t="s">
        <v>129</v>
      </c>
      <c r="L48" s="39" t="s">
        <v>130</v>
      </c>
      <c r="M48" s="39" t="s">
        <v>131</v>
      </c>
      <c r="N48" s="39" t="s">
        <v>132</v>
      </c>
      <c r="O48" s="40" t="s">
        <v>133</v>
      </c>
      <c r="P48" s="7"/>
      <c r="Q48" s="7"/>
    </row>
    <row r="49" spans="1:17" ht="15" thickBot="1" x14ac:dyDescent="0.25">
      <c r="A49" s="58" t="s">
        <v>134</v>
      </c>
      <c r="B49" s="59"/>
      <c r="C49" s="41"/>
      <c r="D49" s="42">
        <f>D47</f>
        <v>266093.49999999994</v>
      </c>
      <c r="E49" s="42">
        <f>D49+E47</f>
        <v>827776.473</v>
      </c>
      <c r="F49" s="42">
        <f t="shared" ref="F49:N49" si="3">E49+F47</f>
        <v>1227715.4569999999</v>
      </c>
      <c r="G49" s="42">
        <f t="shared" si="3"/>
        <v>1490019.66</v>
      </c>
      <c r="H49" s="42">
        <f t="shared" si="3"/>
        <v>2228831.61</v>
      </c>
      <c r="I49" s="42">
        <f t="shared" si="3"/>
        <v>3284080.78</v>
      </c>
      <c r="J49" s="42">
        <f t="shared" si="3"/>
        <v>4012851.44</v>
      </c>
      <c r="K49" s="42">
        <f t="shared" si="3"/>
        <v>4343195.05</v>
      </c>
      <c r="L49" s="42">
        <f t="shared" si="3"/>
        <v>4661034.01</v>
      </c>
      <c r="M49" s="42">
        <f t="shared" si="3"/>
        <v>4954637.79</v>
      </c>
      <c r="N49" s="42">
        <f t="shared" si="3"/>
        <v>5157764.3100000005</v>
      </c>
      <c r="O49" s="43">
        <f>N49+O47-0.04</f>
        <v>5296403.2100000009</v>
      </c>
      <c r="P49" s="7"/>
      <c r="Q49" s="7"/>
    </row>
    <row r="50" spans="1:17" x14ac:dyDescent="0.2">
      <c r="A50" s="2"/>
      <c r="B50" s="2"/>
      <c r="C50" s="2"/>
      <c r="D50" s="2"/>
      <c r="E50" s="2"/>
      <c r="F50" s="2"/>
      <c r="G50" s="2"/>
      <c r="P50" s="7"/>
      <c r="Q50" s="7"/>
    </row>
    <row r="51" spans="1:17" ht="60" customHeight="1" x14ac:dyDescent="0.2">
      <c r="A51" s="1"/>
      <c r="B51" s="1"/>
      <c r="C51" s="1"/>
      <c r="D51" s="1"/>
      <c r="E51" s="1"/>
      <c r="F51" s="1"/>
      <c r="G51" s="1"/>
      <c r="P51" s="7"/>
      <c r="Q51" s="7">
        <f>SUM(Q12:Q44)</f>
        <v>5296403.2100000009</v>
      </c>
    </row>
    <row r="52" spans="1:17" ht="69.95" customHeight="1" x14ac:dyDescent="0.2">
      <c r="A52" s="60"/>
      <c r="B52" s="61"/>
      <c r="C52" s="61"/>
      <c r="D52" s="61"/>
      <c r="E52" s="61"/>
      <c r="F52" s="61"/>
      <c r="G52" s="61"/>
      <c r="O52" s="6"/>
      <c r="P52" s="44">
        <f>SUM(P12:P44)</f>
        <v>5296403.2500000019</v>
      </c>
      <c r="Q52" s="44"/>
    </row>
    <row r="54" spans="1:17" x14ac:dyDescent="0.2">
      <c r="Q54">
        <v>5296403.25</v>
      </c>
    </row>
  </sheetData>
  <mergeCells count="21">
    <mergeCell ref="A48:B48"/>
    <mergeCell ref="A49:B49"/>
    <mergeCell ref="A52:G52"/>
    <mergeCell ref="D8:E8"/>
    <mergeCell ref="F8:G8"/>
    <mergeCell ref="P52:Q52"/>
    <mergeCell ref="A10:O10"/>
    <mergeCell ref="A1:J1"/>
    <mergeCell ref="A2:J2"/>
    <mergeCell ref="A3:J3"/>
    <mergeCell ref="A4:J4"/>
    <mergeCell ref="A5:J5"/>
    <mergeCell ref="A6:J6"/>
    <mergeCell ref="A7:J7"/>
    <mergeCell ref="L8:M8"/>
    <mergeCell ref="L9:M9"/>
    <mergeCell ref="I8:J8"/>
    <mergeCell ref="I9:J9"/>
    <mergeCell ref="C9:G9"/>
    <mergeCell ref="A46:B46"/>
    <mergeCell ref="A47:B47"/>
  </mergeCells>
  <printOptions horizontalCentered="1"/>
  <pageMargins left="0.31496062992125984" right="0.31496062992125984" top="0.19685039370078741" bottom="0.19685039370078741" header="0.51181102362204722" footer="0.51181102362204722"/>
  <pageSetup paperSize="9" scale="50" orientation="landscape" r:id="rId1"/>
  <headerFooter>
    <oddHeader xml:space="preserve">&amp;L </oddHeader>
    <oddFooter xml:space="preserve">&amp;L 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Buttons</vt:lpstr>
      <vt:lpstr>Buttons!Area_de_impressao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DWOS</cp:lastModifiedBy>
  <cp:revision>0</cp:revision>
  <cp:lastPrinted>2023-05-11T17:48:36Z</cp:lastPrinted>
  <dcterms:created xsi:type="dcterms:W3CDTF">2022-09-01T02:18:45Z</dcterms:created>
  <dcterms:modified xsi:type="dcterms:W3CDTF">2023-05-11T18:02:41Z</dcterms:modified>
</cp:coreProperties>
</file>