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20" yWindow="-120" windowWidth="20730" windowHeight="11160"/>
  </bookViews>
  <sheets>
    <sheet name="BLOCO ADMINISTRATIVO" sheetId="1" r:id="rId1"/>
  </sheets>
  <definedNames>
    <definedName name="_xlnm.Print_Area" localSheetId="0">'BLOCO ADMINISTRATIVO'!$A$1:$J$129</definedName>
    <definedName name="_xlnm.Print_Titles" localSheetId="0">'BLOCO ADMINISTRATIVO'!$1:$13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66" i="1" l="1"/>
  <c r="H87" i="1"/>
  <c r="I87" i="1" s="1"/>
  <c r="H88" i="1"/>
  <c r="I88" i="1" s="1"/>
  <c r="H86" i="1"/>
  <c r="I86" i="1" s="1"/>
  <c r="H81" i="1"/>
  <c r="I81" i="1" s="1"/>
  <c r="H79" i="1"/>
  <c r="I79" i="1" s="1"/>
  <c r="H77" i="1"/>
  <c r="I77" i="1" s="1"/>
  <c r="H78" i="1"/>
  <c r="I78" i="1" s="1"/>
  <c r="H107" i="1" l="1"/>
  <c r="I107" i="1" s="1"/>
  <c r="H106" i="1" l="1"/>
  <c r="I106" i="1" s="1"/>
  <c r="H110" i="1"/>
  <c r="I110" i="1" s="1"/>
  <c r="H109" i="1"/>
  <c r="I109" i="1" s="1"/>
  <c r="H66" i="1"/>
  <c r="H19" i="1"/>
  <c r="I19" i="1" s="1"/>
  <c r="H117" i="1"/>
  <c r="H115" i="1"/>
  <c r="H114" i="1"/>
  <c r="H113" i="1"/>
  <c r="H112" i="1"/>
  <c r="H104" i="1"/>
  <c r="I104" i="1" s="1"/>
  <c r="H102" i="1"/>
  <c r="I102" i="1" s="1"/>
  <c r="H101" i="1"/>
  <c r="H98" i="1"/>
  <c r="H97" i="1"/>
  <c r="H96" i="1"/>
  <c r="H93" i="1"/>
  <c r="I93" i="1" s="1"/>
  <c r="H91" i="1"/>
  <c r="I91" i="1" s="1"/>
  <c r="H84" i="1"/>
  <c r="H83" i="1"/>
  <c r="H82" i="1"/>
  <c r="H75" i="1"/>
  <c r="H72" i="1"/>
  <c r="F72" i="1"/>
  <c r="H70" i="1"/>
  <c r="I70" i="1" s="1"/>
  <c r="H69" i="1"/>
  <c r="I69" i="1" s="1"/>
  <c r="H68" i="1"/>
  <c r="H67" i="1"/>
  <c r="H65" i="1"/>
  <c r="F65" i="1"/>
  <c r="H63" i="1"/>
  <c r="I63" i="1" s="1"/>
  <c r="H60" i="1"/>
  <c r="H58" i="1"/>
  <c r="F58" i="1"/>
  <c r="H57" i="1"/>
  <c r="I57" i="1" s="1"/>
  <c r="H56" i="1"/>
  <c r="I56" i="1" s="1"/>
  <c r="H55" i="1"/>
  <c r="I55" i="1" s="1"/>
  <c r="H54" i="1"/>
  <c r="I54" i="1" s="1"/>
  <c r="H52" i="1"/>
  <c r="I52" i="1" s="1"/>
  <c r="J51" i="1" s="1"/>
  <c r="H50" i="1"/>
  <c r="I50" i="1" s="1"/>
  <c r="H49" i="1"/>
  <c r="I49" i="1" s="1"/>
  <c r="H48" i="1"/>
  <c r="I48" i="1" s="1"/>
  <c r="H47" i="1"/>
  <c r="I47" i="1" s="1"/>
  <c r="H46" i="1"/>
  <c r="I46" i="1" s="1"/>
  <c r="H44" i="1"/>
  <c r="I44" i="1" s="1"/>
  <c r="J43" i="1" s="1"/>
  <c r="H42" i="1"/>
  <c r="I42" i="1" s="1"/>
  <c r="H41" i="1"/>
  <c r="I41" i="1" s="1"/>
  <c r="H39" i="1"/>
  <c r="I39" i="1" s="1"/>
  <c r="H38" i="1"/>
  <c r="I38" i="1" s="1"/>
  <c r="H36" i="1"/>
  <c r="I36" i="1" s="1"/>
  <c r="H33" i="1"/>
  <c r="I33" i="1" s="1"/>
  <c r="J32" i="1" s="1"/>
  <c r="H31" i="1"/>
  <c r="I31" i="1" s="1"/>
  <c r="H29" i="1"/>
  <c r="I29" i="1" s="1"/>
  <c r="H26" i="1"/>
  <c r="I26" i="1" s="1"/>
  <c r="J25" i="1" s="1"/>
  <c r="H24" i="1"/>
  <c r="I24" i="1" s="1"/>
  <c r="J23" i="1" s="1"/>
  <c r="H22" i="1"/>
  <c r="I22" i="1" s="1"/>
  <c r="H21" i="1"/>
  <c r="I21" i="1" s="1"/>
  <c r="H20" i="1"/>
  <c r="I20" i="1" s="1"/>
  <c r="H18" i="1"/>
  <c r="H17" i="1"/>
  <c r="I17" i="1" s="1"/>
  <c r="H16" i="1"/>
  <c r="I16" i="1" s="1"/>
  <c r="H15" i="1"/>
  <c r="I15" i="1" s="1"/>
  <c r="J108" i="1" l="1"/>
  <c r="I60" i="1"/>
  <c r="J59" i="1" s="1"/>
  <c r="I101" i="1"/>
  <c r="J99" i="1" s="1"/>
  <c r="J18" i="1"/>
  <c r="I65" i="1"/>
  <c r="I113" i="1"/>
  <c r="I66" i="1"/>
  <c r="I75" i="1"/>
  <c r="I82" i="1"/>
  <c r="I96" i="1"/>
  <c r="I98" i="1"/>
  <c r="I112" i="1"/>
  <c r="I67" i="1"/>
  <c r="J27" i="1"/>
  <c r="I58" i="1"/>
  <c r="J53" i="1" s="1"/>
  <c r="I72" i="1"/>
  <c r="J89" i="1"/>
  <c r="I97" i="1"/>
  <c r="I114" i="1"/>
  <c r="I83" i="1"/>
  <c r="I117" i="1"/>
  <c r="J116" i="1" s="1"/>
  <c r="I84" i="1"/>
  <c r="I115" i="1"/>
  <c r="J14" i="1"/>
  <c r="J45" i="1"/>
  <c r="J34" i="1"/>
  <c r="J61" i="1" l="1"/>
  <c r="J111" i="1"/>
  <c r="J94" i="1"/>
  <c r="J73" i="1"/>
  <c r="J119" i="1" s="1"/>
</calcChain>
</file>

<file path=xl/sharedStrings.xml><?xml version="1.0" encoding="utf-8"?>
<sst xmlns="http://schemas.openxmlformats.org/spreadsheetml/2006/main" count="398" uniqueCount="273">
  <si>
    <t>ITEM</t>
  </si>
  <si>
    <t>FONTE</t>
  </si>
  <si>
    <t>CÓDIGO</t>
  </si>
  <si>
    <t>DESCRIÇÃO</t>
  </si>
  <si>
    <t>UNID</t>
  </si>
  <si>
    <t>QTD.</t>
  </si>
  <si>
    <t>VALOR UNITÁRIO</t>
  </si>
  <si>
    <t>VALOR UNITÁRIO C/ BDI</t>
  </si>
  <si>
    <t>VALOR PARCIAL</t>
  </si>
  <si>
    <t>TOTAL</t>
  </si>
  <si>
    <t>MOVIMENTO DE TERRA</t>
  </si>
  <si>
    <t>1.1</t>
  </si>
  <si>
    <t>SEDOP</t>
  </si>
  <si>
    <t>Aterro c/ material fora da obra, incl. apiloamento</t>
  </si>
  <si>
    <t>m³</t>
  </si>
  <si>
    <t>1.2</t>
  </si>
  <si>
    <t>030010</t>
  </si>
  <si>
    <t>Escavação manual ate 1.50m de profundidade</t>
  </si>
  <si>
    <t>1.3</t>
  </si>
  <si>
    <t>030254</t>
  </si>
  <si>
    <t>Reaterro compactado</t>
  </si>
  <si>
    <t>FUNDAÇÕES</t>
  </si>
  <si>
    <t>2.1</t>
  </si>
  <si>
    <t>040284</t>
  </si>
  <si>
    <t>Baldrame em concreto armado c/ cinta de amarração</t>
  </si>
  <si>
    <t>2.2</t>
  </si>
  <si>
    <t>040283</t>
  </si>
  <si>
    <t>Bloco em concreto armado p/ fundaçao (incl. forma)</t>
  </si>
  <si>
    <t>2.3</t>
  </si>
  <si>
    <t>040257</t>
  </si>
  <si>
    <t>Lastro de concreto magro c/ seixo</t>
  </si>
  <si>
    <t>ESTRUTURA</t>
  </si>
  <si>
    <t>3.1</t>
  </si>
  <si>
    <t>050766</t>
  </si>
  <si>
    <t>Concreto armado fck=25MPA c/ forma mad. branca (incl. lançamento e adensamento)</t>
  </si>
  <si>
    <t>PAREDES E PAINÉIS</t>
  </si>
  <si>
    <t>4.1</t>
  </si>
  <si>
    <t>060046</t>
  </si>
  <si>
    <t>Alvenaria tijolo de barro a cutelo</t>
  </si>
  <si>
    <t>m²</t>
  </si>
  <si>
    <t>COBERTURA</t>
  </si>
  <si>
    <t>5.1</t>
  </si>
  <si>
    <t>5.1.1</t>
  </si>
  <si>
    <t>071361</t>
  </si>
  <si>
    <t>Estrutura metálica p/ cobertura - 2 águas-vão 20m</t>
  </si>
  <si>
    <t>5.2</t>
  </si>
  <si>
    <t>TELHAMENTO</t>
  </si>
  <si>
    <t>5.2.1</t>
  </si>
  <si>
    <t>071497</t>
  </si>
  <si>
    <t>Cobertura -Telha termoacústica</t>
  </si>
  <si>
    <t>IMPERMEABILIZAÇÕES/TRATAMENTOS</t>
  </si>
  <si>
    <t>6.1</t>
  </si>
  <si>
    <t>080314</t>
  </si>
  <si>
    <t>Impermeabilização asfáltica para concreto e alvenaria (3 demãos)</t>
  </si>
  <si>
    <t>ESQUADRIAS</t>
  </si>
  <si>
    <t>7.1</t>
  </si>
  <si>
    <t>MADEIRA</t>
  </si>
  <si>
    <t>7.1.1</t>
  </si>
  <si>
    <t>090065</t>
  </si>
  <si>
    <t>Esquadria mad. e=3cm c/ caix. aduela e aliza</t>
  </si>
  <si>
    <t>7.2</t>
  </si>
  <si>
    <t>FERRO</t>
  </si>
  <si>
    <t>7.2.1</t>
  </si>
  <si>
    <t>090071</t>
  </si>
  <si>
    <t>Grade de ferro 1/2" (incl. pint. anti-corrosiva)</t>
  </si>
  <si>
    <t>7.2.2</t>
  </si>
  <si>
    <t>090068</t>
  </si>
  <si>
    <t>Portão de ferro 1/2" c/ ferragens (incl. pint. anti-corrosiva)</t>
  </si>
  <si>
    <t>7.3</t>
  </si>
  <si>
    <t>OUTROS MATERIAIS</t>
  </si>
  <si>
    <t>091512</t>
  </si>
  <si>
    <t>Esquadria de correr em vidro temperado de 8mm</t>
  </si>
  <si>
    <t>091510</t>
  </si>
  <si>
    <t>Painel fixo em vidro temperado de 8mm</t>
  </si>
  <si>
    <t>FERRAGENS</t>
  </si>
  <si>
    <t>8.1</t>
  </si>
  <si>
    <t>1002260</t>
  </si>
  <si>
    <t>Ferragens p/ porta externa 1fl.</t>
  </si>
  <si>
    <t>cj</t>
  </si>
  <si>
    <t>REVESTIMENTOS</t>
  </si>
  <si>
    <t>9.1</t>
  </si>
  <si>
    <t>110143</t>
  </si>
  <si>
    <t>Chapisco de cimento e areia no traço 1:3</t>
  </si>
  <si>
    <t>9.2</t>
  </si>
  <si>
    <t>110762</t>
  </si>
  <si>
    <t>Emboço com argamassa 1:3:adit. plast.</t>
  </si>
  <si>
    <t>9.3</t>
  </si>
  <si>
    <t>110763</t>
  </si>
  <si>
    <t>Reboco com argamassa 1:6:Adit. Plast.</t>
  </si>
  <si>
    <t>9.4</t>
  </si>
  <si>
    <t>110581</t>
  </si>
  <si>
    <t>Cerâmica 10x10cm (padrao medio)</t>
  </si>
  <si>
    <t>9.5</t>
  </si>
  <si>
    <t>110644</t>
  </si>
  <si>
    <t>Revestimento Cerâmico Padrão Médio</t>
  </si>
  <si>
    <t>RODAPÉS, SOLEIRAS E PEITORIS</t>
  </si>
  <si>
    <t>10.1</t>
  </si>
  <si>
    <t>120733</t>
  </si>
  <si>
    <t>Soleira e Peitoril em granito (preto) c/ rebaixo e=3cm</t>
  </si>
  <si>
    <t>PISOS</t>
  </si>
  <si>
    <t>11.1</t>
  </si>
  <si>
    <t>130492</t>
  </si>
  <si>
    <t>Calçada (incl.alicerce, baldrame e concreto c/ junta seca)</t>
  </si>
  <si>
    <t>11.2</t>
  </si>
  <si>
    <t>130507</t>
  </si>
  <si>
    <t>Camada impermeabilizadora e=10cm c/ seixo</t>
  </si>
  <si>
    <t>11.3</t>
  </si>
  <si>
    <t>130110</t>
  </si>
  <si>
    <t>Camada regularizadora no traço 1:4</t>
  </si>
  <si>
    <t>11.4</t>
  </si>
  <si>
    <t>131026</t>
  </si>
  <si>
    <t>Cerâmica anti-derrapante</t>
  </si>
  <si>
    <t>11.5</t>
  </si>
  <si>
    <t>130626</t>
  </si>
  <si>
    <t>Piso de alta resistência e=8mm c/ resina incl. camada regularizadora</t>
  </si>
  <si>
    <t>FORRO</t>
  </si>
  <si>
    <t>12.1</t>
  </si>
  <si>
    <t>140240</t>
  </si>
  <si>
    <t>Forro em PVC 100mm entarugamento - metalico</t>
  </si>
  <si>
    <t>PINTURA</t>
  </si>
  <si>
    <t>13.1</t>
  </si>
  <si>
    <t>A BASE DE ÁGUA</t>
  </si>
  <si>
    <t>13.1.1</t>
  </si>
  <si>
    <t>150129</t>
  </si>
  <si>
    <t>Emassamento de parede p/ receber pintura PVA</t>
  </si>
  <si>
    <t>13.2</t>
  </si>
  <si>
    <t xml:space="preserve">ESMALTE </t>
  </si>
  <si>
    <t>13.2.1</t>
  </si>
  <si>
    <t>150302</t>
  </si>
  <si>
    <t>Esmalte s/ ferro (superf. lisa)</t>
  </si>
  <si>
    <t>13.2.2</t>
  </si>
  <si>
    <t>150491</t>
  </si>
  <si>
    <t>Esmalte sobre grade de ferro (superf. aparelhada)</t>
  </si>
  <si>
    <t>13.3</t>
  </si>
  <si>
    <t>ACRÍLICA</t>
  </si>
  <si>
    <t>13.3.1</t>
  </si>
  <si>
    <t>150180</t>
  </si>
  <si>
    <t>Acrilica fosca int. e ext. sem massa c/ selador</t>
  </si>
  <si>
    <t>13.3.2</t>
  </si>
  <si>
    <t>150586</t>
  </si>
  <si>
    <t>Emassamento de parede c/ massa acrilica</t>
  </si>
  <si>
    <t>13.4</t>
  </si>
  <si>
    <t>OUTRAS PINTURAS</t>
  </si>
  <si>
    <t>13.4.1</t>
  </si>
  <si>
    <t>150207</t>
  </si>
  <si>
    <t>Acrílica para piso</t>
  </si>
  <si>
    <t>INSTALAÇÕES ELÉTRICAS</t>
  </si>
  <si>
    <t>QUADROS E CAIXAS</t>
  </si>
  <si>
    <t>UN</t>
  </si>
  <si>
    <t>170887</t>
  </si>
  <si>
    <t>Centro de distribuição p/ 16 disjuntores (c/ barramento)</t>
  </si>
  <si>
    <t>un</t>
  </si>
  <si>
    <t>DISJUNTORES</t>
  </si>
  <si>
    <t>170362</t>
  </si>
  <si>
    <t>Disjuntor 2P - 6 a 32A - PADRÃO DIN</t>
  </si>
  <si>
    <t>m</t>
  </si>
  <si>
    <t>PONTOS, TOMADAS E INTERRUPTORES</t>
  </si>
  <si>
    <t>170334</t>
  </si>
  <si>
    <t>Interruptor 2 teclas simples (s/fiaçao)</t>
  </si>
  <si>
    <t>170081</t>
  </si>
  <si>
    <t>Ponto de luz / força (c/tubul., cx. e fiaçao) ate 200W</t>
  </si>
  <si>
    <t>PT</t>
  </si>
  <si>
    <t>171523</t>
  </si>
  <si>
    <t>Tomada 2P+T 20A (s/fiaçao)</t>
  </si>
  <si>
    <t>LUMINÁRIAS</t>
  </si>
  <si>
    <t>171531</t>
  </si>
  <si>
    <t>Luminária de sobrepor com aletas e 2 lâmpadas de Led de 10W</t>
  </si>
  <si>
    <t>INSTALAÇÕES TELEFÔNICAS E LÓGICA</t>
  </si>
  <si>
    <t>15.1</t>
  </si>
  <si>
    <t>PONTOS</t>
  </si>
  <si>
    <t>15.1.1</t>
  </si>
  <si>
    <t>170683</t>
  </si>
  <si>
    <t>Ponto de logica - UTP (incl. eletr.,cabo e conector)</t>
  </si>
  <si>
    <t>15.2</t>
  </si>
  <si>
    <t>TOMADAS</t>
  </si>
  <si>
    <t>15.2.1</t>
  </si>
  <si>
    <t>171182</t>
  </si>
  <si>
    <t>Tomada femea RJ-45 completa</t>
  </si>
  <si>
    <t>INSTALAÇÕES DE AR CONDICIONADO</t>
  </si>
  <si>
    <t>16.1</t>
  </si>
  <si>
    <t>16.1.1</t>
  </si>
  <si>
    <t>231084</t>
  </si>
  <si>
    <t>Ponto de dreno p/ split (10m)</t>
  </si>
  <si>
    <t>16.1.2</t>
  </si>
  <si>
    <t>231085</t>
  </si>
  <si>
    <t>Ponto de gás p/ split até 30.000 BTU's (10m)</t>
  </si>
  <si>
    <t>16.1.3</t>
  </si>
  <si>
    <t>230262</t>
  </si>
  <si>
    <t>Ponto p/ar condicionado(tubul.,cj.airstop e fiaçao)</t>
  </si>
  <si>
    <t>INST. HIDROSSANITÁRIAS</t>
  </si>
  <si>
    <t>17.1</t>
  </si>
  <si>
    <t>ÁGUA FRIA (TUBOS, VÁLVULAS E REGISTROS)</t>
  </si>
  <si>
    <t>17.1.1</t>
  </si>
  <si>
    <t>180299</t>
  </si>
  <si>
    <t>Ponto de água (incl. tubos e conexões)</t>
  </si>
  <si>
    <t>17.1.2</t>
  </si>
  <si>
    <t>180211</t>
  </si>
  <si>
    <t>Registro de gaveta s/ canopla -  3/4"</t>
  </si>
  <si>
    <t>17.2</t>
  </si>
  <si>
    <t>ESGOTO: TUBOS,FOSSAS,SUMIDOUROS E CAIXAS</t>
  </si>
  <si>
    <t>17.2.1</t>
  </si>
  <si>
    <t>180214</t>
  </si>
  <si>
    <t>Ponto de esgoto (incl. tubos, conexões, cx. e ralos)</t>
  </si>
  <si>
    <t>pt</t>
  </si>
  <si>
    <t>17.3</t>
  </si>
  <si>
    <t>ÁGUAS PLUVIAIS</t>
  </si>
  <si>
    <t>17.3.1</t>
  </si>
  <si>
    <t>180513</t>
  </si>
  <si>
    <t>Canaleta em alvenaria (0.30x0.30m) rebocada internamente</t>
  </si>
  <si>
    <t>INSTALAÇÕES DE PROTEÇÃO/COMBATE A INCÊNDIO</t>
  </si>
  <si>
    <t>18.1</t>
  </si>
  <si>
    <t>201507</t>
  </si>
  <si>
    <t>Extintor de incêndio ABC -  6Kg</t>
  </si>
  <si>
    <t>LOUÇAS, METAIS E ACESSÓRIOS SANITÁRIOS</t>
  </si>
  <si>
    <t>19.1</t>
  </si>
  <si>
    <t>190609</t>
  </si>
  <si>
    <t>Bacia sifonada c/cx. descarga acoplada c/ assento</t>
  </si>
  <si>
    <t>19.2</t>
  </si>
  <si>
    <t>190375</t>
  </si>
  <si>
    <t>Lavatorio de louça c/col.,torneira,sifao e valv.</t>
  </si>
  <si>
    <t>19.3</t>
  </si>
  <si>
    <t>190797</t>
  </si>
  <si>
    <t>Porta papel higiênico - Polipropileno</t>
  </si>
  <si>
    <t>19.4</t>
  </si>
  <si>
    <t>190794</t>
  </si>
  <si>
    <t>Saboneteira c/ reservatório - Polipropileno</t>
  </si>
  <si>
    <t>20.1</t>
  </si>
  <si>
    <t>241468</t>
  </si>
  <si>
    <t>Placa de sinalização fotoluminoscente</t>
  </si>
  <si>
    <t>LIMPEZA FINAL</t>
  </si>
  <si>
    <t>270220</t>
  </si>
  <si>
    <t>Limpeza geral e entrega da obra</t>
  </si>
  <si>
    <t>Total do Orçamento com BDI</t>
  </si>
  <si>
    <t>Baldrame em conc.simples c/seixo incl.forma mad.br.</t>
  </si>
  <si>
    <t>040285</t>
  </si>
  <si>
    <t>2.4</t>
  </si>
  <si>
    <t>13.2.3</t>
  </si>
  <si>
    <t>Esmalte sobre madeira c/ massa e selador</t>
  </si>
  <si>
    <t>150134</t>
  </si>
  <si>
    <t>18.2</t>
  </si>
  <si>
    <t>17.3.2</t>
  </si>
  <si>
    <t>241320</t>
  </si>
  <si>
    <t>Grade em ferro p/ canaleta l = 0,40m com articulação</t>
  </si>
  <si>
    <t>Disjuntor 1P - 6 a 32A - PADRÃO DIN</t>
  </si>
  <si>
    <t>Disjuntor 3P - 63 a 100A - PADRÃO DIN</t>
  </si>
  <si>
    <t>Interruptor 1 tecla simples (s/fiaçao)</t>
  </si>
  <si>
    <t>Luminária de sobrepor com aletas e 2 lâmpadas de Led de 18W</t>
  </si>
  <si>
    <t>Luminária c/ lâmp de emergência</t>
  </si>
  <si>
    <t>14.1</t>
  </si>
  <si>
    <t>14.2</t>
  </si>
  <si>
    <t>14.2.1</t>
  </si>
  <si>
    <t>14.2.2</t>
  </si>
  <si>
    <t>14.2.3</t>
  </si>
  <si>
    <t>14.3</t>
  </si>
  <si>
    <t>14.3.1</t>
  </si>
  <si>
    <t>14.3.2</t>
  </si>
  <si>
    <t>14.3.3</t>
  </si>
  <si>
    <t>14.3.4</t>
  </si>
  <si>
    <t>14.4</t>
  </si>
  <si>
    <t>14.4.1</t>
  </si>
  <si>
    <t>14.4.2</t>
  </si>
  <si>
    <t>14.4.3</t>
  </si>
  <si>
    <t>14.1.1</t>
  </si>
  <si>
    <t>ORÇAMENTO SINTÉTICO - BLOCO ADMINISTRATIVO</t>
  </si>
  <si>
    <t>ESTADO DO PARÁ</t>
  </si>
  <si>
    <t>PREFEITURA MUNICIPAL DE IPIXUNA DO PARÁ</t>
  </si>
  <si>
    <t xml:space="preserve"> GABINETE DO PREFEITO</t>
  </si>
  <si>
    <t>OBRA: CONSTRUÇÃO DE ESCOLA DE 12 SALAS DE AULA NO DISTRITO DE NOVO HORIZONTE</t>
  </si>
  <si>
    <t>DATA: MAIO DE 2022</t>
  </si>
  <si>
    <t>REFERÊNCIA DE PREÇO: SEDOP/MAI. 2022 E SINAPI/ABR. 2022 (DESONERADO)</t>
  </si>
  <si>
    <t>BDI = 28,82%</t>
  </si>
  <si>
    <t>ENGENHEIRA CIVIL</t>
  </si>
  <si>
    <t>ALICE CATARINA OLIVEIRA DE MORAIS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</si>
</sst>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[$R$-416]\ #,##0.00;[Red]\-[$R$-416]\ #,##0.00"/>
    <numFmt numFmtId="165" formatCode="_(* #,##0.00_);_(* \(#,##0.00\);_(* \-??_);_(@_)"/>
    <numFmt numFmtId="166" formatCode="0.0"/>
    <numFmt numFmtId="167" formatCode="000000"/>
  </numFmts>
  <fonts count="13">
    <font>
      <sz val="11"/>
      <color theme="1"/>
      <name val="Calibri"/>
      <charset val="13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0"/>
      <color theme="1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sz val="10"/>
      <name val="Times New Roman"/>
      <family val="1"/>
    </font>
    <font>
      <b/>
      <sz val="9"/>
      <color rgb="FFFF0000"/>
      <name val="Times New Roman"/>
      <family val="1"/>
    </font>
    <font>
      <sz val="9"/>
      <color rgb="FF0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</fills>
  <borders count="2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8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indexed="8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auto="1"/>
      </bottom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0" fontId="2" fillId="0" borderId="0"/>
    <xf numFmtId="0" fontId="1" fillId="0" borderId="0"/>
  </cellStyleXfs>
  <cellXfs count="120">
    <xf numFmtId="0" fontId="0" fillId="0" borderId="0" xfId="0"/>
    <xf numFmtId="0" fontId="0" fillId="0" borderId="0" xfId="0" applyFill="1"/>
    <xf numFmtId="0" fontId="7" fillId="2" borderId="0" xfId="3" applyFont="1" applyFill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3" borderId="3" xfId="0" applyFont="1" applyFill="1" applyBorder="1" applyAlignment="1" applyProtection="1">
      <alignment horizontal="center" vertical="center"/>
      <protection hidden="1"/>
    </xf>
    <xf numFmtId="4" fontId="8" fillId="3" borderId="3" xfId="1" applyNumberFormat="1" applyFont="1" applyFill="1" applyBorder="1" applyAlignment="1" applyProtection="1">
      <alignment horizontal="center" vertical="center" wrapText="1"/>
      <protection hidden="1"/>
    </xf>
    <xf numFmtId="0" fontId="8" fillId="2" borderId="12" xfId="0" applyFont="1" applyFill="1" applyBorder="1" applyAlignment="1">
      <alignment horizontal="center" vertical="center"/>
    </xf>
    <xf numFmtId="49" fontId="9" fillId="2" borderId="12" xfId="0" applyNumberFormat="1" applyFont="1" applyFill="1" applyBorder="1" applyAlignment="1">
      <alignment horizontal="center" vertical="center"/>
    </xf>
    <xf numFmtId="0" fontId="8" fillId="2" borderId="12" xfId="0" applyFont="1" applyFill="1" applyBorder="1" applyAlignment="1" applyProtection="1">
      <alignment horizontal="left" vertical="center" wrapText="1"/>
      <protection locked="0"/>
    </xf>
    <xf numFmtId="0" fontId="8" fillId="2" borderId="12" xfId="0" applyFont="1" applyFill="1" applyBorder="1" applyAlignment="1" applyProtection="1">
      <alignment horizontal="center" vertical="center" wrapText="1"/>
      <protection locked="0"/>
    </xf>
    <xf numFmtId="4" fontId="8" fillId="2" borderId="12" xfId="0" applyNumberFormat="1" applyFont="1" applyFill="1" applyBorder="1" applyAlignment="1" applyProtection="1">
      <alignment horizontal="left" vertical="center" wrapText="1"/>
      <protection locked="0"/>
    </xf>
    <xf numFmtId="4" fontId="9" fillId="2" borderId="12" xfId="0" applyNumberFormat="1" applyFont="1" applyFill="1" applyBorder="1" applyAlignment="1">
      <alignment horizontal="right" vertical="center" shrinkToFit="1"/>
    </xf>
    <xf numFmtId="43" fontId="9" fillId="2" borderId="12" xfId="1" applyFont="1" applyFill="1" applyBorder="1" applyAlignment="1" applyProtection="1">
      <alignment horizontal="right" vertical="center" wrapText="1"/>
      <protection hidden="1"/>
    </xf>
    <xf numFmtId="164" fontId="8" fillId="2" borderId="12" xfId="0" applyNumberFormat="1" applyFont="1" applyFill="1" applyBorder="1" applyAlignment="1" applyProtection="1">
      <alignment horizontal="right" vertical="center" wrapText="1"/>
      <protection locked="0"/>
    </xf>
    <xf numFmtId="166" fontId="9" fillId="2" borderId="4" xfId="0" applyNumberFormat="1" applyFont="1" applyFill="1" applyBorder="1" applyAlignment="1">
      <alignment horizontal="center" vertical="top" shrinkToFit="1"/>
    </xf>
    <xf numFmtId="0" fontId="9" fillId="2" borderId="4" xfId="0" applyFont="1" applyFill="1" applyBorder="1" applyAlignment="1">
      <alignment horizontal="center" vertical="center"/>
    </xf>
    <xf numFmtId="167" fontId="9" fillId="2" borderId="4" xfId="0" applyNumberFormat="1" applyFont="1" applyFill="1" applyBorder="1" applyAlignment="1">
      <alignment horizontal="center" vertical="top" shrinkToFit="1"/>
    </xf>
    <xf numFmtId="49" fontId="9" fillId="2" borderId="4" xfId="2" applyNumberFormat="1" applyFont="1" applyFill="1" applyBorder="1" applyAlignment="1">
      <alignment horizontal="left" vertical="center" wrapText="1"/>
    </xf>
    <xf numFmtId="49" fontId="9" fillId="2" borderId="4" xfId="2" applyNumberFormat="1" applyFont="1" applyFill="1" applyBorder="1" applyAlignment="1">
      <alignment horizontal="center" vertical="center" wrapText="1"/>
    </xf>
    <xf numFmtId="2" fontId="9" fillId="2" borderId="4" xfId="1" applyNumberFormat="1" applyFont="1" applyFill="1" applyBorder="1" applyAlignment="1" applyProtection="1">
      <alignment horizontal="right" vertical="center" wrapText="1"/>
      <protection locked="0"/>
    </xf>
    <xf numFmtId="2" fontId="9" fillId="2" borderId="4" xfId="1" applyNumberFormat="1" applyFont="1" applyFill="1" applyBorder="1" applyAlignment="1" applyProtection="1">
      <alignment vertical="center" wrapText="1"/>
      <protection locked="0"/>
    </xf>
    <xf numFmtId="4" fontId="9" fillId="2" borderId="4" xfId="0" applyNumberFormat="1" applyFont="1" applyFill="1" applyBorder="1" applyAlignment="1">
      <alignment horizontal="right" vertical="center" shrinkToFit="1"/>
    </xf>
    <xf numFmtId="43" fontId="9" fillId="2" borderId="4" xfId="1" applyFont="1" applyFill="1" applyBorder="1" applyAlignment="1" applyProtection="1">
      <alignment horizontal="right" vertical="center" wrapText="1"/>
      <protection hidden="1"/>
    </xf>
    <xf numFmtId="0" fontId="10" fillId="2" borderId="4" xfId="0" applyFont="1" applyFill="1" applyBorder="1" applyAlignment="1">
      <alignment horizontal="left" wrapText="1"/>
    </xf>
    <xf numFmtId="4" fontId="9" fillId="2" borderId="13" xfId="0" applyNumberFormat="1" applyFont="1" applyFill="1" applyBorder="1" applyAlignment="1">
      <alignment horizontal="right" vertical="top" wrapText="1"/>
    </xf>
    <xf numFmtId="164" fontId="9" fillId="2" borderId="4" xfId="0" applyNumberFormat="1" applyFont="1" applyFill="1" applyBorder="1" applyAlignment="1">
      <alignment horizontal="right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4" xfId="0" applyFont="1" applyFill="1" applyBorder="1" applyAlignment="1" applyProtection="1">
      <alignment vertical="center" wrapText="1"/>
      <protection locked="0"/>
    </xf>
    <xf numFmtId="0" fontId="8" fillId="2" borderId="4" xfId="0" applyFont="1" applyFill="1" applyBorder="1" applyAlignment="1" applyProtection="1">
      <alignment horizontal="center" vertical="center" wrapText="1"/>
      <protection locked="0"/>
    </xf>
    <xf numFmtId="0" fontId="8" fillId="2" borderId="4" xfId="0" applyFont="1" applyFill="1" applyBorder="1" applyAlignment="1" applyProtection="1">
      <alignment horizontal="right" vertical="center" wrapText="1"/>
      <protection locked="0"/>
    </xf>
    <xf numFmtId="4" fontId="8" fillId="2" borderId="4" xfId="0" applyNumberFormat="1" applyFont="1" applyFill="1" applyBorder="1" applyAlignment="1" applyProtection="1">
      <alignment vertical="center" wrapText="1"/>
      <protection locked="0"/>
    </xf>
    <xf numFmtId="164" fontId="8" fillId="2" borderId="4" xfId="0" applyNumberFormat="1" applyFont="1" applyFill="1" applyBorder="1" applyAlignment="1" applyProtection="1">
      <alignment horizontal="right" vertical="center" wrapText="1"/>
      <protection locked="0"/>
    </xf>
    <xf numFmtId="4" fontId="9" fillId="2" borderId="4" xfId="1" applyNumberFormat="1" applyFont="1" applyFill="1" applyBorder="1" applyAlignment="1" applyProtection="1">
      <alignment horizontal="right" vertical="center"/>
      <protection locked="0"/>
    </xf>
    <xf numFmtId="167" fontId="9" fillId="2" borderId="4" xfId="0" applyNumberFormat="1" applyFont="1" applyFill="1" applyBorder="1" applyAlignment="1">
      <alignment horizontal="center" vertical="center" shrinkToFit="1"/>
    </xf>
    <xf numFmtId="4" fontId="9" fillId="2" borderId="4" xfId="1" applyNumberFormat="1" applyFont="1" applyFill="1" applyBorder="1" applyAlignment="1" applyProtection="1">
      <alignment horizontal="right" vertical="center" wrapText="1"/>
      <protection locked="0"/>
    </xf>
    <xf numFmtId="4" fontId="9" fillId="2" borderId="13" xfId="0" applyNumberFormat="1" applyFont="1" applyFill="1" applyBorder="1" applyAlignment="1">
      <alignment horizontal="right" vertical="center" wrapText="1"/>
    </xf>
    <xf numFmtId="0" fontId="8" fillId="2" borderId="4" xfId="0" applyFont="1" applyFill="1" applyBorder="1" applyAlignment="1" applyProtection="1">
      <alignment horizontal="center" vertical="center" wrapText="1"/>
      <protection hidden="1"/>
    </xf>
    <xf numFmtId="0" fontId="8" fillId="2" borderId="4" xfId="0" applyFont="1" applyFill="1" applyBorder="1" applyAlignment="1" applyProtection="1">
      <alignment horizontal="left" vertical="center" wrapText="1"/>
      <protection locked="0"/>
    </xf>
    <xf numFmtId="4" fontId="8" fillId="2" borderId="4" xfId="0" applyNumberFormat="1" applyFont="1" applyFill="1" applyBorder="1" applyAlignment="1" applyProtection="1">
      <alignment horizontal="left" vertical="center" wrapText="1"/>
      <protection locked="0"/>
    </xf>
    <xf numFmtId="0" fontId="9" fillId="2" borderId="4" xfId="0" applyFont="1" applyFill="1" applyBorder="1" applyAlignment="1" applyProtection="1">
      <alignment horizontal="center" vertical="center" wrapText="1"/>
      <protection hidden="1"/>
    </xf>
    <xf numFmtId="2" fontId="9" fillId="2" borderId="4" xfId="2" applyNumberFormat="1" applyFont="1" applyFill="1" applyBorder="1" applyAlignment="1">
      <alignment horizontal="right" vertical="center" wrapText="1"/>
    </xf>
    <xf numFmtId="164" fontId="8" fillId="2" borderId="4" xfId="1" applyNumberFormat="1" applyFont="1" applyFill="1" applyBorder="1" applyAlignment="1" applyProtection="1">
      <alignment horizontal="right" vertical="center" wrapText="1"/>
      <protection hidden="1"/>
    </xf>
    <xf numFmtId="2" fontId="8" fillId="2" borderId="4" xfId="0" applyNumberFormat="1" applyFont="1" applyFill="1" applyBorder="1" applyAlignment="1" applyProtection="1">
      <alignment horizontal="center" vertical="center" wrapText="1"/>
      <protection hidden="1"/>
    </xf>
    <xf numFmtId="164" fontId="9" fillId="2" borderId="4" xfId="1" applyNumberFormat="1" applyFont="1" applyFill="1" applyBorder="1" applyAlignment="1" applyProtection="1">
      <alignment horizontal="right" vertical="center" wrapText="1"/>
      <protection hidden="1"/>
    </xf>
    <xf numFmtId="4" fontId="9" fillId="2" borderId="4" xfId="2" applyNumberFormat="1" applyFont="1" applyFill="1" applyBorder="1" applyAlignment="1">
      <alignment horizontal="right" vertical="center" wrapText="1"/>
    </xf>
    <xf numFmtId="4" fontId="10" fillId="2" borderId="4" xfId="0" applyNumberFormat="1" applyFont="1" applyFill="1" applyBorder="1" applyAlignment="1">
      <alignment horizontal="right" wrapText="1"/>
    </xf>
    <xf numFmtId="4" fontId="9" fillId="2" borderId="4" xfId="1" applyNumberFormat="1" applyFont="1" applyFill="1" applyBorder="1" applyAlignment="1" applyProtection="1">
      <alignment vertical="center" wrapText="1"/>
      <protection locked="0"/>
    </xf>
    <xf numFmtId="164" fontId="9" fillId="2" borderId="4" xfId="1" applyNumberFormat="1" applyFont="1" applyFill="1" applyBorder="1" applyAlignment="1" applyProtection="1">
      <alignment horizontal="right" vertical="center" wrapText="1"/>
      <protection locked="0"/>
    </xf>
    <xf numFmtId="0" fontId="9" fillId="2" borderId="4" xfId="0" applyFont="1" applyFill="1" applyBorder="1" applyAlignment="1">
      <alignment horizontal="left" vertical="top" wrapText="1"/>
    </xf>
    <xf numFmtId="0" fontId="9" fillId="2" borderId="4" xfId="0" applyFont="1" applyFill="1" applyBorder="1" applyAlignment="1">
      <alignment horizontal="center" vertical="top" wrapText="1"/>
    </xf>
    <xf numFmtId="2" fontId="9" fillId="2" borderId="4" xfId="0" applyNumberFormat="1" applyFont="1" applyFill="1" applyBorder="1" applyAlignment="1">
      <alignment horizontal="right" vertical="top" shrinkToFit="1"/>
    </xf>
    <xf numFmtId="164" fontId="9" fillId="2" borderId="4" xfId="0" applyNumberFormat="1" applyFont="1" applyFill="1" applyBorder="1" applyAlignment="1" applyProtection="1">
      <alignment horizontal="right" vertical="center" wrapText="1"/>
      <protection hidden="1"/>
    </xf>
    <xf numFmtId="0" fontId="9" fillId="2" borderId="4" xfId="0" applyFont="1" applyFill="1" applyBorder="1" applyAlignment="1" applyProtection="1">
      <alignment horizontal="center" vertical="center" wrapText="1"/>
      <protection locked="0"/>
    </xf>
    <xf numFmtId="2" fontId="9" fillId="2" borderId="4" xfId="1" applyNumberFormat="1" applyFont="1" applyFill="1" applyBorder="1" applyAlignment="1" applyProtection="1">
      <alignment horizontal="right" vertical="center"/>
      <protection locked="0"/>
    </xf>
    <xf numFmtId="4" fontId="8" fillId="2" borderId="4" xfId="1" applyNumberFormat="1" applyFont="1" applyFill="1" applyBorder="1" applyAlignment="1" applyProtection="1">
      <alignment horizontal="center" vertical="center"/>
      <protection hidden="1"/>
    </xf>
    <xf numFmtId="0" fontId="9" fillId="2" borderId="13" xfId="0" applyFont="1" applyFill="1" applyBorder="1" applyAlignment="1">
      <alignment horizontal="center" vertical="top" wrapText="1"/>
    </xf>
    <xf numFmtId="0" fontId="9" fillId="2" borderId="13" xfId="0" applyFont="1" applyFill="1" applyBorder="1" applyAlignment="1">
      <alignment horizontal="left" vertical="top" wrapText="1"/>
    </xf>
    <xf numFmtId="0" fontId="9" fillId="2" borderId="13" xfId="0" applyFont="1" applyFill="1" applyBorder="1" applyAlignment="1">
      <alignment horizontal="left" vertical="top" wrapText="1" indent="1"/>
    </xf>
    <xf numFmtId="0" fontId="11" fillId="2" borderId="13" xfId="0" applyFont="1" applyFill="1" applyBorder="1" applyAlignment="1">
      <alignment vertical="top" wrapText="1"/>
    </xf>
    <xf numFmtId="0" fontId="9" fillId="2" borderId="4" xfId="0" applyFont="1" applyFill="1" applyBorder="1" applyAlignment="1">
      <alignment horizontal="left" vertical="center" wrapText="1"/>
    </xf>
    <xf numFmtId="0" fontId="11" fillId="2" borderId="13" xfId="0" applyFont="1" applyFill="1" applyBorder="1" applyAlignment="1">
      <alignment wrapText="1"/>
    </xf>
    <xf numFmtId="0" fontId="9" fillId="2" borderId="4" xfId="0" applyFont="1" applyFill="1" applyBorder="1" applyAlignment="1">
      <alignment horizontal="center" vertical="center" wrapText="1"/>
    </xf>
    <xf numFmtId="2" fontId="9" fillId="2" borderId="4" xfId="0" applyNumberFormat="1" applyFont="1" applyFill="1" applyBorder="1" applyAlignment="1">
      <alignment horizontal="right" vertical="center" shrinkToFit="1"/>
    </xf>
    <xf numFmtId="0" fontId="9" fillId="2" borderId="1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left" vertical="center" wrapText="1"/>
    </xf>
    <xf numFmtId="164" fontId="8" fillId="2" borderId="4" xfId="0" applyNumberFormat="1" applyFont="1" applyFill="1" applyBorder="1" applyAlignment="1">
      <alignment horizontal="right" vertical="center"/>
    </xf>
    <xf numFmtId="2" fontId="9" fillId="2" borderId="15" xfId="1" applyNumberFormat="1" applyFont="1" applyFill="1" applyBorder="1" applyAlignment="1" applyProtection="1">
      <alignment horizontal="right" vertical="center" wrapText="1"/>
      <protection locked="0"/>
    </xf>
    <xf numFmtId="4" fontId="9" fillId="2" borderId="4" xfId="0" applyNumberFormat="1" applyFont="1" applyFill="1" applyBorder="1" applyAlignment="1" applyProtection="1">
      <alignment horizontal="right" vertical="center" wrapText="1"/>
      <protection hidden="1"/>
    </xf>
    <xf numFmtId="0" fontId="9" fillId="2" borderId="6" xfId="0" applyFont="1" applyFill="1" applyBorder="1" applyAlignment="1">
      <alignment horizontal="left" vertical="center" wrapText="1"/>
    </xf>
    <xf numFmtId="2" fontId="12" fillId="2" borderId="7" xfId="0" applyNumberFormat="1" applyFont="1" applyFill="1" applyBorder="1" applyAlignment="1">
      <alignment horizontal="right" vertical="center" shrinkToFit="1"/>
    </xf>
    <xf numFmtId="4" fontId="12" fillId="2" borderId="5" xfId="0" applyNumberFormat="1" applyFont="1" applyFill="1" applyBorder="1" applyAlignment="1">
      <alignment horizontal="right" vertical="center" shrinkToFit="1"/>
    </xf>
    <xf numFmtId="43" fontId="9" fillId="2" borderId="5" xfId="1" applyFont="1" applyFill="1" applyBorder="1" applyAlignment="1" applyProtection="1">
      <alignment horizontal="right" vertical="center" wrapText="1"/>
      <protection hidden="1"/>
    </xf>
    <xf numFmtId="4" fontId="9" fillId="2" borderId="4" xfId="0" applyNumberFormat="1" applyFont="1" applyFill="1" applyBorder="1" applyAlignment="1">
      <alignment horizontal="right" vertical="center"/>
    </xf>
    <xf numFmtId="0" fontId="9" fillId="2" borderId="14" xfId="0" applyFont="1" applyFill="1" applyBorder="1" applyAlignment="1" applyProtection="1">
      <alignment horizontal="center" vertical="center" wrapText="1"/>
      <protection hidden="1"/>
    </xf>
    <xf numFmtId="0" fontId="9" fillId="2" borderId="14" xfId="0" applyFont="1" applyFill="1" applyBorder="1" applyAlignment="1">
      <alignment horizontal="left" vertical="center" wrapText="1"/>
    </xf>
    <xf numFmtId="49" fontId="9" fillId="2" borderId="14" xfId="2" applyNumberFormat="1" applyFont="1" applyFill="1" applyBorder="1" applyAlignment="1">
      <alignment horizontal="center" vertical="center" wrapText="1"/>
    </xf>
    <xf numFmtId="4" fontId="9" fillId="2" borderId="14" xfId="1" applyNumberFormat="1" applyFont="1" applyFill="1" applyBorder="1" applyAlignment="1" applyProtection="1">
      <alignment horizontal="right" vertical="center" wrapText="1"/>
      <protection locked="0"/>
    </xf>
    <xf numFmtId="2" fontId="9" fillId="2" borderId="14" xfId="0" applyNumberFormat="1" applyFont="1" applyFill="1" applyBorder="1" applyAlignment="1">
      <alignment horizontal="right" vertical="center" shrinkToFit="1"/>
    </xf>
    <xf numFmtId="4" fontId="9" fillId="2" borderId="14" xfId="0" applyNumberFormat="1" applyFont="1" applyFill="1" applyBorder="1" applyAlignment="1">
      <alignment horizontal="right" vertical="center" shrinkToFit="1"/>
    </xf>
    <xf numFmtId="43" fontId="9" fillId="2" borderId="14" xfId="1" applyFont="1" applyFill="1" applyBorder="1" applyAlignment="1" applyProtection="1">
      <alignment horizontal="right" vertical="center" wrapText="1"/>
      <protection hidden="1"/>
    </xf>
    <xf numFmtId="164" fontId="9" fillId="2" borderId="14" xfId="1" applyNumberFormat="1" applyFont="1" applyFill="1" applyBorder="1" applyAlignment="1" applyProtection="1">
      <alignment horizontal="right" vertical="center" wrapText="1"/>
      <protection hidden="1"/>
    </xf>
    <xf numFmtId="0" fontId="9" fillId="2" borderId="9" xfId="0" applyFont="1" applyFill="1" applyBorder="1" applyAlignment="1" applyProtection="1">
      <alignment horizontal="center" vertical="center" wrapText="1"/>
      <protection hidden="1"/>
    </xf>
    <xf numFmtId="0" fontId="9" fillId="2" borderId="10" xfId="0" applyFont="1" applyFill="1" applyBorder="1" applyAlignment="1" applyProtection="1">
      <alignment horizontal="center" vertical="center" wrapText="1"/>
      <protection hidden="1"/>
    </xf>
    <xf numFmtId="0" fontId="9" fillId="2" borderId="10" xfId="0" applyFont="1" applyFill="1" applyBorder="1" applyAlignment="1" applyProtection="1">
      <alignment vertical="center" wrapText="1"/>
      <protection locked="0"/>
    </xf>
    <xf numFmtId="0" fontId="9" fillId="2" borderId="10" xfId="0" applyFont="1" applyFill="1" applyBorder="1" applyAlignment="1" applyProtection="1">
      <alignment horizontal="center" vertical="center" wrapText="1"/>
      <protection locked="0"/>
    </xf>
    <xf numFmtId="2" fontId="9" fillId="2" borderId="10" xfId="1" applyNumberFormat="1" applyFont="1" applyFill="1" applyBorder="1" applyAlignment="1" applyProtection="1">
      <alignment horizontal="center" vertical="center" wrapText="1"/>
      <protection locked="0"/>
    </xf>
    <xf numFmtId="4" fontId="8" fillId="2" borderId="10" xfId="0" applyNumberFormat="1" applyFont="1" applyFill="1" applyBorder="1" applyAlignment="1" applyProtection="1">
      <alignment horizontal="right" vertical="center" wrapText="1"/>
      <protection hidden="1"/>
    </xf>
    <xf numFmtId="165" fontId="8" fillId="2" borderId="10" xfId="0" applyNumberFormat="1" applyFont="1" applyFill="1" applyBorder="1" applyAlignment="1" applyProtection="1">
      <alignment horizontal="right" vertical="center" wrapText="1"/>
      <protection hidden="1"/>
    </xf>
    <xf numFmtId="164" fontId="8" fillId="2" borderId="11" xfId="1" applyNumberFormat="1" applyFont="1" applyFill="1" applyBorder="1" applyAlignment="1" applyProtection="1">
      <alignment horizontal="right" vertical="center" wrapText="1"/>
      <protection hidden="1"/>
    </xf>
    <xf numFmtId="0" fontId="9" fillId="3" borderId="9" xfId="0" applyFont="1" applyFill="1" applyBorder="1" applyAlignment="1" applyProtection="1">
      <alignment horizontal="center" vertical="center" wrapText="1"/>
      <protection hidden="1"/>
    </xf>
    <xf numFmtId="0" fontId="9" fillId="3" borderId="10" xfId="0" applyFont="1" applyFill="1" applyBorder="1" applyAlignment="1" applyProtection="1">
      <alignment horizontal="center" vertical="center" wrapText="1"/>
      <protection hidden="1"/>
    </xf>
    <xf numFmtId="0" fontId="9" fillId="2" borderId="11" xfId="0" applyFont="1" applyFill="1" applyBorder="1" applyAlignment="1" applyProtection="1">
      <alignment horizontal="center" vertical="center" wrapText="1"/>
      <protection hidden="1"/>
    </xf>
    <xf numFmtId="165" fontId="8" fillId="3" borderId="3" xfId="0" applyNumberFormat="1" applyFont="1" applyFill="1" applyBorder="1" applyAlignment="1" applyProtection="1">
      <alignment vertical="center" wrapText="1"/>
      <protection hidden="1"/>
    </xf>
    <xf numFmtId="165" fontId="8" fillId="3" borderId="9" xfId="0" applyNumberFormat="1" applyFont="1" applyFill="1" applyBorder="1" applyAlignment="1" applyProtection="1">
      <alignment horizontal="center" vertical="center" wrapText="1"/>
      <protection hidden="1"/>
    </xf>
    <xf numFmtId="4" fontId="8" fillId="3" borderId="10" xfId="0" applyNumberFormat="1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vertical="center"/>
    </xf>
    <xf numFmtId="164" fontId="8" fillId="3" borderId="3" xfId="1" applyNumberFormat="1" applyFont="1" applyFill="1" applyBorder="1" applyAlignment="1" applyProtection="1">
      <alignment horizontal="right" vertical="center" wrapText="1"/>
      <protection hidden="1"/>
    </xf>
    <xf numFmtId="0" fontId="6" fillId="2" borderId="0" xfId="0" applyFont="1" applyFill="1"/>
    <xf numFmtId="4" fontId="8" fillId="2" borderId="3" xfId="1" applyNumberFormat="1" applyFont="1" applyFill="1" applyBorder="1" applyAlignment="1" applyProtection="1">
      <alignment horizontal="center" vertical="center"/>
      <protection hidden="1"/>
    </xf>
    <xf numFmtId="4" fontId="8" fillId="3" borderId="3" xfId="1" applyNumberFormat="1" applyFont="1" applyFill="1" applyBorder="1" applyAlignment="1" applyProtection="1">
      <alignment horizontal="center" vertical="center"/>
      <protection hidden="1"/>
    </xf>
    <xf numFmtId="0" fontId="6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5" fillId="2" borderId="0" xfId="3" applyFont="1" applyFill="1" applyAlignment="1">
      <alignment horizontal="center" vertical="center" wrapText="1"/>
    </xf>
    <xf numFmtId="0" fontId="5" fillId="2" borderId="0" xfId="3" applyFont="1" applyFill="1" applyAlignment="1">
      <alignment horizontal="center" vertical="center"/>
    </xf>
    <xf numFmtId="0" fontId="6" fillId="2" borderId="0" xfId="0" applyFont="1" applyFill="1" applyBorder="1" applyAlignment="1">
      <alignment horizontal="center" vertical="center" wrapText="1"/>
    </xf>
    <xf numFmtId="0" fontId="5" fillId="2" borderId="1" xfId="3" applyFont="1" applyFill="1" applyBorder="1" applyAlignment="1">
      <alignment horizontal="center" vertical="center"/>
    </xf>
    <xf numFmtId="0" fontId="5" fillId="2" borderId="2" xfId="3" applyFont="1" applyFill="1" applyBorder="1" applyAlignment="1">
      <alignment horizontal="center" vertical="center"/>
    </xf>
    <xf numFmtId="0" fontId="5" fillId="2" borderId="8" xfId="3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5" fillId="2" borderId="0" xfId="0" applyFont="1" applyFill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left" vertical="center" wrapText="1"/>
    </xf>
    <xf numFmtId="0" fontId="5" fillId="2" borderId="20" xfId="0" applyFont="1" applyFill="1" applyBorder="1" applyAlignment="1">
      <alignment horizontal="left" vertical="center" wrapText="1"/>
    </xf>
    <xf numFmtId="0" fontId="5" fillId="2" borderId="21" xfId="0" applyFont="1" applyFill="1" applyBorder="1" applyAlignment="1">
      <alignment horizontal="left" vertical="center" wrapText="1"/>
    </xf>
    <xf numFmtId="0" fontId="5" fillId="2" borderId="16" xfId="0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horizontal="left" vertical="center" wrapText="1"/>
    </xf>
    <xf numFmtId="0" fontId="5" fillId="2" borderId="22" xfId="0" applyFont="1" applyFill="1" applyBorder="1" applyAlignment="1">
      <alignment horizontal="left" vertical="center" wrapText="1"/>
    </xf>
    <xf numFmtId="0" fontId="5" fillId="2" borderId="17" xfId="0" applyFont="1" applyFill="1" applyBorder="1" applyAlignment="1">
      <alignment horizontal="left" vertical="center" wrapText="1"/>
    </xf>
    <xf numFmtId="0" fontId="5" fillId="2" borderId="18" xfId="0" applyFont="1" applyFill="1" applyBorder="1" applyAlignment="1">
      <alignment horizontal="left" vertical="center" wrapText="1"/>
    </xf>
    <xf numFmtId="0" fontId="5" fillId="2" borderId="23" xfId="0" applyFont="1" applyFill="1" applyBorder="1" applyAlignment="1">
      <alignment horizontal="left" vertical="center" wrapText="1"/>
    </xf>
  </cellXfs>
  <cellStyles count="4">
    <cellStyle name="Normal" xfId="0" builtinId="0"/>
    <cellStyle name="Normal 19" xfId="3"/>
    <cellStyle name="Normal 4" xfId="2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1733550</xdr:colOff>
      <xdr:row>0</xdr:row>
      <xdr:rowOff>180975</xdr:rowOff>
    </xdr:from>
    <xdr:to>
      <xdr:col>5</xdr:col>
      <xdr:colOff>199390</xdr:colOff>
      <xdr:row>0</xdr:row>
      <xdr:rowOff>1031240</xdr:rowOff>
    </xdr:to>
    <xdr:pic>
      <xdr:nvPicPr>
        <xdr:cNvPr id="2" name="image1.png">
          <a:extLst>
            <a:ext uri="{FF2B5EF4-FFF2-40B4-BE49-F238E27FC236}">
              <a16:creationId xmlns:a16="http://schemas.microsoft.com/office/drawing/2014/main" xmlns="" id="{8DBDB393-F43F-4EB7-AB70-9B3BA9AE42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276600" y="180975"/>
          <a:ext cx="2228215" cy="850265"/>
        </a:xfrm>
        <a:prstGeom prst="rect">
          <a:avLst/>
        </a:prstGeom>
      </xdr:spPr>
    </xdr:pic>
    <xdr:clientData/>
  </xdr:twoCellAnchor>
  <xdr:twoCellAnchor editAs="oneCell">
    <xdr:from>
      <xdr:col>3</xdr:col>
      <xdr:colOff>1733550</xdr:colOff>
      <xdr:row>0</xdr:row>
      <xdr:rowOff>180975</xdr:rowOff>
    </xdr:from>
    <xdr:to>
      <xdr:col>5</xdr:col>
      <xdr:colOff>199390</xdr:colOff>
      <xdr:row>0</xdr:row>
      <xdr:rowOff>1031240</xdr:rowOff>
    </xdr:to>
    <xdr:pic>
      <xdr:nvPicPr>
        <xdr:cNvPr id="4" name="image1.png">
          <a:extLst>
            <a:ext uri="{FF2B5EF4-FFF2-40B4-BE49-F238E27FC236}">
              <a16:creationId xmlns:a16="http://schemas.microsoft.com/office/drawing/2014/main" xmlns="" id="{77DD4347-9074-45B3-BC52-5E4C1B9D3A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276600" y="180975"/>
          <a:ext cx="2228215" cy="8502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29"/>
  <sheetViews>
    <sheetView tabSelected="1" view="pageBreakPreview" topLeftCell="A110" zoomScaleNormal="100" zoomScaleSheetLayoutView="100" workbookViewId="0">
      <selection activeCell="F131" sqref="F131"/>
    </sheetView>
  </sheetViews>
  <sheetFormatPr defaultColWidth="9" defaultRowHeight="15"/>
  <cols>
    <col min="1" max="2" width="7.7109375" customWidth="1"/>
    <col min="3" max="3" width="7.7109375" style="1" customWidth="1"/>
    <col min="4" max="4" width="50.7109375" customWidth="1"/>
    <col min="5" max="5" width="5.7109375" customWidth="1"/>
    <col min="6" max="6" width="8.7109375" customWidth="1"/>
    <col min="7" max="8" width="9.7109375" customWidth="1"/>
    <col min="9" max="9" width="10.7109375" customWidth="1"/>
    <col min="10" max="10" width="13.7109375" customWidth="1"/>
  </cols>
  <sheetData>
    <row r="1" spans="1:10" ht="99.95" customHeight="1">
      <c r="A1" s="103"/>
      <c r="B1" s="104"/>
      <c r="C1" s="104"/>
      <c r="D1" s="104"/>
      <c r="E1" s="104"/>
      <c r="F1" s="104"/>
      <c r="G1" s="104"/>
      <c r="H1" s="104"/>
      <c r="I1" s="104"/>
      <c r="J1" s="104"/>
    </row>
    <row r="2" spans="1:10" ht="15" customHeight="1">
      <c r="A2" s="105" t="s">
        <v>264</v>
      </c>
      <c r="B2" s="105"/>
      <c r="C2" s="105"/>
      <c r="D2" s="105"/>
      <c r="E2" s="105"/>
      <c r="F2" s="105"/>
      <c r="G2" s="105"/>
      <c r="H2" s="105"/>
      <c r="I2" s="105"/>
      <c r="J2" s="105"/>
    </row>
    <row r="3" spans="1:10" ht="15" customHeight="1">
      <c r="A3" s="105" t="s">
        <v>265</v>
      </c>
      <c r="B3" s="105"/>
      <c r="C3" s="105"/>
      <c r="D3" s="105"/>
      <c r="E3" s="105"/>
      <c r="F3" s="105"/>
      <c r="G3" s="105"/>
      <c r="H3" s="105"/>
      <c r="I3" s="105"/>
      <c r="J3" s="105"/>
    </row>
    <row r="4" spans="1:10" ht="15" customHeight="1">
      <c r="A4" s="105" t="s">
        <v>266</v>
      </c>
      <c r="B4" s="105"/>
      <c r="C4" s="105"/>
      <c r="D4" s="105"/>
      <c r="E4" s="105"/>
      <c r="F4" s="105"/>
      <c r="G4" s="105"/>
      <c r="H4" s="105"/>
      <c r="I4" s="105"/>
      <c r="J4" s="105"/>
    </row>
    <row r="5" spans="1:10" ht="15" customHeight="1">
      <c r="A5" s="110"/>
      <c r="B5" s="110"/>
      <c r="C5" s="110"/>
      <c r="D5" s="110"/>
      <c r="E5" s="110"/>
      <c r="F5" s="110"/>
      <c r="G5" s="110"/>
      <c r="H5" s="110"/>
      <c r="I5" s="110"/>
      <c r="J5" s="110"/>
    </row>
    <row r="6" spans="1:10" ht="15" customHeight="1">
      <c r="A6" s="111" t="s">
        <v>267</v>
      </c>
      <c r="B6" s="112"/>
      <c r="C6" s="112"/>
      <c r="D6" s="112"/>
      <c r="E6" s="112"/>
      <c r="F6" s="112"/>
      <c r="G6" s="112"/>
      <c r="H6" s="112"/>
      <c r="I6" s="112"/>
      <c r="J6" s="113"/>
    </row>
    <row r="7" spans="1:10" ht="15" customHeight="1">
      <c r="A7" s="114" t="s">
        <v>268</v>
      </c>
      <c r="B7" s="115"/>
      <c r="C7" s="115"/>
      <c r="D7" s="115"/>
      <c r="E7" s="115"/>
      <c r="F7" s="115"/>
      <c r="G7" s="115"/>
      <c r="H7" s="115"/>
      <c r="I7" s="115"/>
      <c r="J7" s="116"/>
    </row>
    <row r="8" spans="1:10" ht="15" customHeight="1">
      <c r="A8" s="114" t="s">
        <v>269</v>
      </c>
      <c r="B8" s="115"/>
      <c r="C8" s="115"/>
      <c r="D8" s="115"/>
      <c r="E8" s="115"/>
      <c r="F8" s="115"/>
      <c r="G8" s="115"/>
      <c r="H8" s="115"/>
      <c r="I8" s="115"/>
      <c r="J8" s="116"/>
    </row>
    <row r="9" spans="1:10" ht="15" customHeight="1">
      <c r="A9" s="117" t="s">
        <v>270</v>
      </c>
      <c r="B9" s="118"/>
      <c r="C9" s="118"/>
      <c r="D9" s="118"/>
      <c r="E9" s="118"/>
      <c r="F9" s="118"/>
      <c r="G9" s="118"/>
      <c r="H9" s="118"/>
      <c r="I9" s="118"/>
      <c r="J9" s="119"/>
    </row>
    <row r="10" spans="1:10" ht="9.9499999999999993" customHeight="1">
      <c r="A10" s="2"/>
      <c r="B10" s="2"/>
      <c r="C10" s="2"/>
      <c r="D10" s="2"/>
      <c r="E10" s="2"/>
      <c r="F10" s="2"/>
      <c r="G10" s="2"/>
      <c r="H10" s="2"/>
      <c r="I10" s="2"/>
      <c r="J10" s="2"/>
    </row>
    <row r="11" spans="1:10">
      <c r="A11" s="106" t="s">
        <v>263</v>
      </c>
      <c r="B11" s="107"/>
      <c r="C11" s="107"/>
      <c r="D11" s="107"/>
      <c r="E11" s="107"/>
      <c r="F11" s="107"/>
      <c r="G11" s="107"/>
      <c r="H11" s="107"/>
      <c r="I11" s="107"/>
      <c r="J11" s="108"/>
    </row>
    <row r="12" spans="1:10" ht="9.9499999999999993" customHeight="1">
      <c r="A12" s="109"/>
      <c r="B12" s="109"/>
      <c r="C12" s="109"/>
      <c r="D12" s="109"/>
      <c r="E12" s="109"/>
      <c r="F12" s="109"/>
      <c r="G12" s="109"/>
      <c r="H12" s="109"/>
      <c r="I12" s="109"/>
      <c r="J12" s="109"/>
    </row>
    <row r="13" spans="1:10" ht="36">
      <c r="A13" s="3" t="s">
        <v>0</v>
      </c>
      <c r="B13" s="3" t="s">
        <v>1</v>
      </c>
      <c r="C13" s="4" t="s">
        <v>2</v>
      </c>
      <c r="D13" s="3" t="s">
        <v>3</v>
      </c>
      <c r="E13" s="5" t="s">
        <v>4</v>
      </c>
      <c r="F13" s="99" t="s">
        <v>5</v>
      </c>
      <c r="G13" s="6" t="s">
        <v>6</v>
      </c>
      <c r="H13" s="6" t="s">
        <v>7</v>
      </c>
      <c r="I13" s="6" t="s">
        <v>8</v>
      </c>
      <c r="J13" s="100" t="s">
        <v>9</v>
      </c>
    </row>
    <row r="14" spans="1:10">
      <c r="A14" s="7">
        <v>1</v>
      </c>
      <c r="B14" s="7"/>
      <c r="C14" s="8"/>
      <c r="D14" s="9" t="s">
        <v>10</v>
      </c>
      <c r="E14" s="10"/>
      <c r="F14" s="10"/>
      <c r="G14" s="11"/>
      <c r="H14" s="12"/>
      <c r="I14" s="13"/>
      <c r="J14" s="14">
        <f>SUM(I15:I17)</f>
        <v>3712.1299999999997</v>
      </c>
    </row>
    <row r="15" spans="1:10">
      <c r="A15" s="15" t="s">
        <v>11</v>
      </c>
      <c r="B15" s="16" t="s">
        <v>12</v>
      </c>
      <c r="C15" s="17">
        <v>30011</v>
      </c>
      <c r="D15" s="18" t="s">
        <v>13</v>
      </c>
      <c r="E15" s="19" t="s">
        <v>14</v>
      </c>
      <c r="F15" s="20">
        <v>19.850000000000001</v>
      </c>
      <c r="G15" s="21">
        <v>105.78</v>
      </c>
      <c r="H15" s="22">
        <f>ROUND(G15*1.2882,2)</f>
        <v>136.27000000000001</v>
      </c>
      <c r="I15" s="23">
        <f>ROUND(F15*H15,2)</f>
        <v>2704.96</v>
      </c>
      <c r="J15" s="24"/>
    </row>
    <row r="16" spans="1:10">
      <c r="A16" s="15" t="s">
        <v>15</v>
      </c>
      <c r="B16" s="16" t="s">
        <v>12</v>
      </c>
      <c r="C16" s="17" t="s">
        <v>16</v>
      </c>
      <c r="D16" s="18" t="s">
        <v>17</v>
      </c>
      <c r="E16" s="19" t="s">
        <v>14</v>
      </c>
      <c r="F16" s="20">
        <v>8.75</v>
      </c>
      <c r="G16" s="25">
        <v>51.21</v>
      </c>
      <c r="H16" s="22">
        <f t="shared" ref="H16:H91" si="0">ROUND(G16*1.2882,2)</f>
        <v>65.97</v>
      </c>
      <c r="I16" s="23">
        <f t="shared" ref="I16:I33" si="1">ROUND(F16*H16,2)</f>
        <v>577.24</v>
      </c>
      <c r="J16" s="26"/>
    </row>
    <row r="17" spans="1:10">
      <c r="A17" s="15" t="s">
        <v>18</v>
      </c>
      <c r="B17" s="16" t="s">
        <v>12</v>
      </c>
      <c r="C17" s="17" t="s">
        <v>19</v>
      </c>
      <c r="D17" s="18" t="s">
        <v>20</v>
      </c>
      <c r="E17" s="19" t="s">
        <v>14</v>
      </c>
      <c r="F17" s="20">
        <v>6.12</v>
      </c>
      <c r="G17" s="25">
        <v>54.53</v>
      </c>
      <c r="H17" s="22">
        <f t="shared" si="0"/>
        <v>70.25</v>
      </c>
      <c r="I17" s="23">
        <f t="shared" si="1"/>
        <v>429.93</v>
      </c>
      <c r="J17" s="26"/>
    </row>
    <row r="18" spans="1:10">
      <c r="A18" s="27">
        <v>2</v>
      </c>
      <c r="B18" s="27"/>
      <c r="C18" s="17"/>
      <c r="D18" s="28" t="s">
        <v>21</v>
      </c>
      <c r="E18" s="29"/>
      <c r="F18" s="30"/>
      <c r="G18" s="31"/>
      <c r="H18" s="22">
        <f t="shared" si="0"/>
        <v>0</v>
      </c>
      <c r="I18" s="23"/>
      <c r="J18" s="32">
        <f>SUM(I19:I22)</f>
        <v>22236.89</v>
      </c>
    </row>
    <row r="19" spans="1:10">
      <c r="A19" s="16" t="s">
        <v>22</v>
      </c>
      <c r="B19" s="16" t="s">
        <v>12</v>
      </c>
      <c r="C19" s="17" t="s">
        <v>234</v>
      </c>
      <c r="D19" s="18" t="s">
        <v>233</v>
      </c>
      <c r="E19" s="19" t="s">
        <v>14</v>
      </c>
      <c r="F19" s="33">
        <v>0.81</v>
      </c>
      <c r="G19" s="25">
        <v>1454.58</v>
      </c>
      <c r="H19" s="22">
        <f t="shared" ref="H19" si="2">ROUND(G19*1.2882,2)</f>
        <v>1873.79</v>
      </c>
      <c r="I19" s="23">
        <f t="shared" ref="I19" si="3">ROUND(F19*H19,2)</f>
        <v>1517.77</v>
      </c>
      <c r="J19" s="26"/>
    </row>
    <row r="20" spans="1:10">
      <c r="A20" s="16" t="s">
        <v>25</v>
      </c>
      <c r="B20" s="16" t="s">
        <v>12</v>
      </c>
      <c r="C20" s="17" t="s">
        <v>23</v>
      </c>
      <c r="D20" s="18" t="s">
        <v>24</v>
      </c>
      <c r="E20" s="19" t="s">
        <v>14</v>
      </c>
      <c r="F20" s="33">
        <v>3.25</v>
      </c>
      <c r="G20" s="25">
        <v>2751.96</v>
      </c>
      <c r="H20" s="22">
        <f t="shared" si="0"/>
        <v>3545.07</v>
      </c>
      <c r="I20" s="23">
        <f t="shared" si="1"/>
        <v>11521.48</v>
      </c>
      <c r="J20" s="26"/>
    </row>
    <row r="21" spans="1:10">
      <c r="A21" s="16" t="s">
        <v>28</v>
      </c>
      <c r="B21" s="16" t="s">
        <v>12</v>
      </c>
      <c r="C21" s="17" t="s">
        <v>26</v>
      </c>
      <c r="D21" s="18" t="s">
        <v>27</v>
      </c>
      <c r="E21" s="19" t="s">
        <v>14</v>
      </c>
      <c r="F21" s="33">
        <v>2.33</v>
      </c>
      <c r="G21" s="25">
        <v>2976.66</v>
      </c>
      <c r="H21" s="22">
        <f t="shared" si="0"/>
        <v>3834.53</v>
      </c>
      <c r="I21" s="23">
        <f t="shared" si="1"/>
        <v>8934.4500000000007</v>
      </c>
      <c r="J21" s="26"/>
    </row>
    <row r="22" spans="1:10">
      <c r="A22" s="16" t="s">
        <v>235</v>
      </c>
      <c r="B22" s="16" t="s">
        <v>12</v>
      </c>
      <c r="C22" s="17" t="s">
        <v>29</v>
      </c>
      <c r="D22" s="18" t="s">
        <v>30</v>
      </c>
      <c r="E22" s="19" t="s">
        <v>14</v>
      </c>
      <c r="F22" s="33">
        <v>0.28999999999999998</v>
      </c>
      <c r="G22" s="25">
        <v>704.5</v>
      </c>
      <c r="H22" s="22">
        <f t="shared" si="0"/>
        <v>907.54</v>
      </c>
      <c r="I22" s="23">
        <f t="shared" si="1"/>
        <v>263.19</v>
      </c>
      <c r="J22" s="26"/>
    </row>
    <row r="23" spans="1:10">
      <c r="A23" s="27">
        <v>3</v>
      </c>
      <c r="B23" s="27"/>
      <c r="C23" s="17"/>
      <c r="D23" s="28" t="s">
        <v>31</v>
      </c>
      <c r="E23" s="29"/>
      <c r="F23" s="30"/>
      <c r="G23" s="31"/>
      <c r="H23" s="22"/>
      <c r="I23" s="23"/>
      <c r="J23" s="32">
        <f>SUM(I24)</f>
        <v>21754.16</v>
      </c>
    </row>
    <row r="24" spans="1:10" ht="24">
      <c r="A24" s="16" t="s">
        <v>32</v>
      </c>
      <c r="B24" s="16" t="s">
        <v>12</v>
      </c>
      <c r="C24" s="34" t="s">
        <v>33</v>
      </c>
      <c r="D24" s="18" t="s">
        <v>34</v>
      </c>
      <c r="E24" s="19" t="s">
        <v>14</v>
      </c>
      <c r="F24" s="35">
        <v>5.12</v>
      </c>
      <c r="G24" s="36">
        <v>3298.29</v>
      </c>
      <c r="H24" s="22">
        <f t="shared" si="0"/>
        <v>4248.8599999999997</v>
      </c>
      <c r="I24" s="23">
        <f t="shared" si="1"/>
        <v>21754.16</v>
      </c>
      <c r="J24" s="26"/>
    </row>
    <row r="25" spans="1:10">
      <c r="A25" s="37">
        <v>4</v>
      </c>
      <c r="B25" s="37"/>
      <c r="C25" s="17"/>
      <c r="D25" s="38" t="s">
        <v>35</v>
      </c>
      <c r="E25" s="29"/>
      <c r="F25" s="30"/>
      <c r="G25" s="39"/>
      <c r="H25" s="22"/>
      <c r="I25" s="23"/>
      <c r="J25" s="32">
        <f>SUM(I26:I26)</f>
        <v>14029.88</v>
      </c>
    </row>
    <row r="26" spans="1:10">
      <c r="A26" s="40" t="s">
        <v>36</v>
      </c>
      <c r="B26" s="16" t="s">
        <v>12</v>
      </c>
      <c r="C26" s="17" t="s">
        <v>37</v>
      </c>
      <c r="D26" s="18" t="s">
        <v>38</v>
      </c>
      <c r="E26" s="19" t="s">
        <v>39</v>
      </c>
      <c r="F26" s="35">
        <v>159.63</v>
      </c>
      <c r="G26" s="41">
        <v>68.23</v>
      </c>
      <c r="H26" s="22">
        <f t="shared" si="0"/>
        <v>87.89</v>
      </c>
      <c r="I26" s="23">
        <f t="shared" si="1"/>
        <v>14029.88</v>
      </c>
      <c r="J26" s="42"/>
    </row>
    <row r="27" spans="1:10">
      <c r="A27" s="37">
        <v>5</v>
      </c>
      <c r="B27" s="37"/>
      <c r="C27" s="17"/>
      <c r="D27" s="28" t="s">
        <v>40</v>
      </c>
      <c r="E27" s="29"/>
      <c r="F27" s="30"/>
      <c r="G27" s="31"/>
      <c r="H27" s="22"/>
      <c r="I27" s="23"/>
      <c r="J27" s="32">
        <f>SUM(I29:I31)</f>
        <v>68158.02</v>
      </c>
    </row>
    <row r="28" spans="1:10">
      <c r="A28" s="43" t="s">
        <v>41</v>
      </c>
      <c r="B28" s="43"/>
      <c r="C28" s="17"/>
      <c r="D28" s="38" t="s">
        <v>31</v>
      </c>
      <c r="E28" s="29"/>
      <c r="F28" s="30"/>
      <c r="G28" s="31"/>
      <c r="H28" s="22"/>
      <c r="I28" s="23"/>
      <c r="J28" s="32"/>
    </row>
    <row r="29" spans="1:10">
      <c r="A29" s="40" t="s">
        <v>42</v>
      </c>
      <c r="B29" s="16" t="s">
        <v>12</v>
      </c>
      <c r="C29" s="17" t="s">
        <v>43</v>
      </c>
      <c r="D29" s="18" t="s">
        <v>44</v>
      </c>
      <c r="E29" s="19" t="s">
        <v>39</v>
      </c>
      <c r="F29" s="35">
        <v>131.63</v>
      </c>
      <c r="G29" s="25">
        <v>280.41000000000003</v>
      </c>
      <c r="H29" s="22">
        <f t="shared" si="0"/>
        <v>361.22</v>
      </c>
      <c r="I29" s="23">
        <f t="shared" si="1"/>
        <v>47547.39</v>
      </c>
      <c r="J29" s="44"/>
    </row>
    <row r="30" spans="1:10">
      <c r="A30" s="43" t="s">
        <v>45</v>
      </c>
      <c r="B30" s="43"/>
      <c r="C30" s="17"/>
      <c r="D30" s="28" t="s">
        <v>46</v>
      </c>
      <c r="E30" s="29"/>
      <c r="F30" s="30"/>
      <c r="G30" s="31"/>
      <c r="H30" s="22"/>
      <c r="I30" s="23"/>
      <c r="J30" s="32"/>
    </row>
    <row r="31" spans="1:10">
      <c r="A31" s="40" t="s">
        <v>47</v>
      </c>
      <c r="B31" s="16" t="s">
        <v>12</v>
      </c>
      <c r="C31" s="17" t="s">
        <v>48</v>
      </c>
      <c r="D31" s="18" t="s">
        <v>49</v>
      </c>
      <c r="E31" s="19" t="s">
        <v>39</v>
      </c>
      <c r="F31" s="35">
        <v>131.63</v>
      </c>
      <c r="G31" s="45">
        <v>121.55</v>
      </c>
      <c r="H31" s="22">
        <f t="shared" si="0"/>
        <v>156.58000000000001</v>
      </c>
      <c r="I31" s="23">
        <f t="shared" si="1"/>
        <v>20610.63</v>
      </c>
      <c r="J31" s="44"/>
    </row>
    <row r="32" spans="1:10">
      <c r="A32" s="37">
        <v>6</v>
      </c>
      <c r="B32" s="37"/>
      <c r="C32" s="17"/>
      <c r="D32" s="38" t="s">
        <v>50</v>
      </c>
      <c r="E32" s="29"/>
      <c r="F32" s="30"/>
      <c r="G32" s="39"/>
      <c r="H32" s="22"/>
      <c r="I32" s="23"/>
      <c r="J32" s="32">
        <f>SUM(I33)</f>
        <v>2663.23</v>
      </c>
    </row>
    <row r="33" spans="1:10">
      <c r="A33" s="40" t="s">
        <v>51</v>
      </c>
      <c r="B33" s="16" t="s">
        <v>12</v>
      </c>
      <c r="C33" s="34" t="s">
        <v>52</v>
      </c>
      <c r="D33" s="18" t="s">
        <v>53</v>
      </c>
      <c r="E33" s="19" t="s">
        <v>39</v>
      </c>
      <c r="F33" s="33">
        <v>66.2</v>
      </c>
      <c r="G33" s="41">
        <v>31.23</v>
      </c>
      <c r="H33" s="22">
        <f t="shared" si="0"/>
        <v>40.229999999999997</v>
      </c>
      <c r="I33" s="23">
        <f t="shared" si="1"/>
        <v>2663.23</v>
      </c>
      <c r="J33" s="44"/>
    </row>
    <row r="34" spans="1:10">
      <c r="A34" s="37">
        <v>7</v>
      </c>
      <c r="B34" s="37"/>
      <c r="C34" s="17"/>
      <c r="D34" s="38" t="s">
        <v>54</v>
      </c>
      <c r="E34" s="29"/>
      <c r="F34" s="30"/>
      <c r="G34" s="39"/>
      <c r="H34" s="22"/>
      <c r="I34" s="23"/>
      <c r="J34" s="32">
        <f>SUM(I36:I42)</f>
        <v>38643.097800000003</v>
      </c>
    </row>
    <row r="35" spans="1:10">
      <c r="A35" s="43" t="s">
        <v>55</v>
      </c>
      <c r="B35" s="43"/>
      <c r="C35" s="17"/>
      <c r="D35" s="38" t="s">
        <v>56</v>
      </c>
      <c r="E35" s="29"/>
      <c r="F35" s="30"/>
      <c r="G35" s="39"/>
      <c r="H35" s="22"/>
      <c r="I35" s="23"/>
      <c r="J35" s="32"/>
    </row>
    <row r="36" spans="1:10">
      <c r="A36" s="40" t="s">
        <v>57</v>
      </c>
      <c r="B36" s="16" t="s">
        <v>12</v>
      </c>
      <c r="C36" s="17" t="s">
        <v>58</v>
      </c>
      <c r="D36" s="18" t="s">
        <v>59</v>
      </c>
      <c r="E36" s="19" t="s">
        <v>39</v>
      </c>
      <c r="F36" s="20">
        <v>12.39</v>
      </c>
      <c r="G36" s="41">
        <v>451.81</v>
      </c>
      <c r="H36" s="22">
        <f t="shared" si="0"/>
        <v>582.02</v>
      </c>
      <c r="I36" s="46">
        <f t="shared" ref="I36" si="4">H36*F36</f>
        <v>7211.2277999999997</v>
      </c>
      <c r="J36" s="44"/>
    </row>
    <row r="37" spans="1:10">
      <c r="A37" s="43" t="s">
        <v>60</v>
      </c>
      <c r="B37" s="43"/>
      <c r="C37" s="17"/>
      <c r="D37" s="28" t="s">
        <v>61</v>
      </c>
      <c r="E37" s="29"/>
      <c r="F37" s="30"/>
      <c r="G37" s="31"/>
      <c r="H37" s="22"/>
      <c r="I37" s="23"/>
      <c r="J37" s="32"/>
    </row>
    <row r="38" spans="1:10">
      <c r="A38" s="40" t="s">
        <v>62</v>
      </c>
      <c r="B38" s="16" t="s">
        <v>12</v>
      </c>
      <c r="C38" s="34" t="s">
        <v>63</v>
      </c>
      <c r="D38" s="18" t="s">
        <v>64</v>
      </c>
      <c r="E38" s="19" t="s">
        <v>39</v>
      </c>
      <c r="F38" s="33">
        <v>17.68</v>
      </c>
      <c r="G38" s="41">
        <v>262.73</v>
      </c>
      <c r="H38" s="22">
        <f t="shared" si="0"/>
        <v>338.45</v>
      </c>
      <c r="I38" s="23">
        <f t="shared" ref="I38:I39" si="5">ROUND(F38*H38,2)</f>
        <v>5983.8</v>
      </c>
      <c r="J38" s="44"/>
    </row>
    <row r="39" spans="1:10">
      <c r="A39" s="40" t="s">
        <v>65</v>
      </c>
      <c r="B39" s="16" t="s">
        <v>12</v>
      </c>
      <c r="C39" s="17" t="s">
        <v>66</v>
      </c>
      <c r="D39" s="18" t="s">
        <v>67</v>
      </c>
      <c r="E39" s="19" t="s">
        <v>39</v>
      </c>
      <c r="F39" s="35">
        <v>8.8000000000000007</v>
      </c>
      <c r="G39" s="41">
        <v>277.58999999999997</v>
      </c>
      <c r="H39" s="22">
        <f t="shared" si="0"/>
        <v>357.59</v>
      </c>
      <c r="I39" s="23">
        <f t="shared" si="5"/>
        <v>3146.79</v>
      </c>
      <c r="J39" s="44"/>
    </row>
    <row r="40" spans="1:10">
      <c r="A40" s="43" t="s">
        <v>68</v>
      </c>
      <c r="B40" s="43"/>
      <c r="C40" s="17"/>
      <c r="D40" s="28" t="s">
        <v>69</v>
      </c>
      <c r="E40" s="29"/>
      <c r="F40" s="30"/>
      <c r="G40" s="31"/>
      <c r="H40" s="22"/>
      <c r="I40" s="23"/>
      <c r="J40" s="32"/>
    </row>
    <row r="41" spans="1:10">
      <c r="A41" s="40" t="s">
        <v>62</v>
      </c>
      <c r="B41" s="16" t="s">
        <v>12</v>
      </c>
      <c r="C41" s="34" t="s">
        <v>70</v>
      </c>
      <c r="D41" s="18" t="s">
        <v>71</v>
      </c>
      <c r="E41" s="19" t="s">
        <v>39</v>
      </c>
      <c r="F41" s="20">
        <v>12</v>
      </c>
      <c r="G41" s="41">
        <v>727.33</v>
      </c>
      <c r="H41" s="22">
        <f t="shared" si="0"/>
        <v>936.95</v>
      </c>
      <c r="I41" s="46">
        <f t="shared" ref="I41" si="6">H41*F41</f>
        <v>11243.400000000001</v>
      </c>
      <c r="J41" s="44"/>
    </row>
    <row r="42" spans="1:10">
      <c r="A42" s="40" t="s">
        <v>65</v>
      </c>
      <c r="B42" s="16" t="s">
        <v>12</v>
      </c>
      <c r="C42" s="34" t="s">
        <v>72</v>
      </c>
      <c r="D42" s="18" t="s">
        <v>73</v>
      </c>
      <c r="E42" s="19" t="s">
        <v>39</v>
      </c>
      <c r="F42" s="20">
        <v>12</v>
      </c>
      <c r="G42" s="41">
        <v>715.33</v>
      </c>
      <c r="H42" s="22">
        <f t="shared" si="0"/>
        <v>921.49</v>
      </c>
      <c r="I42" s="46">
        <f t="shared" ref="I42:I44" si="7">H42*F42</f>
        <v>11057.880000000001</v>
      </c>
      <c r="J42" s="44"/>
    </row>
    <row r="43" spans="1:10">
      <c r="A43" s="37">
        <v>8</v>
      </c>
      <c r="B43" s="37"/>
      <c r="C43" s="17"/>
      <c r="D43" s="28" t="s">
        <v>74</v>
      </c>
      <c r="E43" s="29"/>
      <c r="F43" s="30"/>
      <c r="G43" s="31"/>
      <c r="H43" s="22"/>
      <c r="I43" s="46"/>
      <c r="J43" s="32">
        <f>SUM(I44)</f>
        <v>1407.14</v>
      </c>
    </row>
    <row r="44" spans="1:10">
      <c r="A44" s="40" t="s">
        <v>75</v>
      </c>
      <c r="B44" s="16" t="s">
        <v>12</v>
      </c>
      <c r="C44" s="17" t="s">
        <v>76</v>
      </c>
      <c r="D44" s="18" t="s">
        <v>77</v>
      </c>
      <c r="E44" s="19" t="s">
        <v>78</v>
      </c>
      <c r="F44" s="35">
        <v>7</v>
      </c>
      <c r="G44" s="41">
        <v>156.05000000000001</v>
      </c>
      <c r="H44" s="22">
        <f t="shared" si="0"/>
        <v>201.02</v>
      </c>
      <c r="I44" s="46">
        <f t="shared" si="7"/>
        <v>1407.14</v>
      </c>
      <c r="J44" s="44"/>
    </row>
    <row r="45" spans="1:10">
      <c r="A45" s="37">
        <v>9</v>
      </c>
      <c r="B45" s="37"/>
      <c r="C45" s="17"/>
      <c r="D45" s="28" t="s">
        <v>79</v>
      </c>
      <c r="E45" s="29"/>
      <c r="F45" s="30"/>
      <c r="G45" s="31"/>
      <c r="H45" s="22"/>
      <c r="I45" s="23"/>
      <c r="J45" s="32">
        <f>SUM(I46:I50)</f>
        <v>45739.530000000006</v>
      </c>
    </row>
    <row r="46" spans="1:10">
      <c r="A46" s="40" t="s">
        <v>80</v>
      </c>
      <c r="B46" s="16" t="s">
        <v>12</v>
      </c>
      <c r="C46" s="17" t="s">
        <v>81</v>
      </c>
      <c r="D46" s="18" t="s">
        <v>82</v>
      </c>
      <c r="E46" s="19" t="s">
        <v>39</v>
      </c>
      <c r="F46" s="33">
        <v>319.26</v>
      </c>
      <c r="G46" s="41">
        <v>10.89</v>
      </c>
      <c r="H46" s="22">
        <f t="shared" si="0"/>
        <v>14.03</v>
      </c>
      <c r="I46" s="23">
        <f t="shared" ref="I46:I75" si="8">ROUND(F46*H46,2)</f>
        <v>4479.22</v>
      </c>
      <c r="J46" s="44"/>
    </row>
    <row r="47" spans="1:10">
      <c r="A47" s="40" t="s">
        <v>83</v>
      </c>
      <c r="B47" s="16" t="s">
        <v>12</v>
      </c>
      <c r="C47" s="17" t="s">
        <v>84</v>
      </c>
      <c r="D47" s="18" t="s">
        <v>85</v>
      </c>
      <c r="E47" s="19" t="s">
        <v>39</v>
      </c>
      <c r="F47" s="33">
        <v>172.33</v>
      </c>
      <c r="G47" s="41">
        <v>37.93</v>
      </c>
      <c r="H47" s="22">
        <f t="shared" si="0"/>
        <v>48.86</v>
      </c>
      <c r="I47" s="23">
        <f t="shared" si="8"/>
        <v>8420.0400000000009</v>
      </c>
      <c r="J47" s="44"/>
    </row>
    <row r="48" spans="1:10">
      <c r="A48" s="40" t="s">
        <v>86</v>
      </c>
      <c r="B48" s="16" t="s">
        <v>12</v>
      </c>
      <c r="C48" s="17" t="s">
        <v>87</v>
      </c>
      <c r="D48" s="18" t="s">
        <v>88</v>
      </c>
      <c r="E48" s="19" t="s">
        <v>39</v>
      </c>
      <c r="F48" s="33">
        <v>146.93</v>
      </c>
      <c r="G48" s="41">
        <v>44.46</v>
      </c>
      <c r="H48" s="22">
        <f t="shared" si="0"/>
        <v>57.27</v>
      </c>
      <c r="I48" s="23">
        <f t="shared" ref="I48:I49" si="9">ROUND(F48*H48,2)</f>
        <v>8414.68</v>
      </c>
      <c r="J48" s="44"/>
    </row>
    <row r="49" spans="1:10">
      <c r="A49" s="40" t="s">
        <v>89</v>
      </c>
      <c r="B49" s="16" t="s">
        <v>12</v>
      </c>
      <c r="C49" s="17" t="s">
        <v>90</v>
      </c>
      <c r="D49" s="18" t="s">
        <v>91</v>
      </c>
      <c r="E49" s="19" t="s">
        <v>39</v>
      </c>
      <c r="F49" s="35">
        <v>135.13</v>
      </c>
      <c r="G49" s="41">
        <v>117.66</v>
      </c>
      <c r="H49" s="22">
        <f t="shared" si="0"/>
        <v>151.57</v>
      </c>
      <c r="I49" s="23">
        <f t="shared" si="9"/>
        <v>20481.650000000001</v>
      </c>
      <c r="J49" s="44"/>
    </row>
    <row r="50" spans="1:10">
      <c r="A50" s="40" t="s">
        <v>92</v>
      </c>
      <c r="B50" s="16" t="s">
        <v>12</v>
      </c>
      <c r="C50" s="17" t="s">
        <v>93</v>
      </c>
      <c r="D50" s="18" t="s">
        <v>94</v>
      </c>
      <c r="E50" s="19" t="s">
        <v>39</v>
      </c>
      <c r="F50" s="35">
        <v>37.200000000000003</v>
      </c>
      <c r="G50" s="41">
        <v>82.3</v>
      </c>
      <c r="H50" s="22">
        <f t="shared" si="0"/>
        <v>106.02</v>
      </c>
      <c r="I50" s="23">
        <f t="shared" ref="I50" si="10">ROUND(F50*H50,2)</f>
        <v>3943.94</v>
      </c>
      <c r="J50" s="44"/>
    </row>
    <row r="51" spans="1:10">
      <c r="A51" s="37">
        <v>10</v>
      </c>
      <c r="B51" s="37"/>
      <c r="C51" s="17"/>
      <c r="D51" s="28" t="s">
        <v>95</v>
      </c>
      <c r="E51" s="29"/>
      <c r="F51" s="30"/>
      <c r="G51" s="31"/>
      <c r="H51" s="22"/>
      <c r="I51" s="23"/>
      <c r="J51" s="32">
        <f>SUM(I52)</f>
        <v>600.58000000000004</v>
      </c>
    </row>
    <row r="52" spans="1:10">
      <c r="A52" s="40" t="s">
        <v>96</v>
      </c>
      <c r="B52" s="16" t="s">
        <v>12</v>
      </c>
      <c r="C52" s="17" t="s">
        <v>97</v>
      </c>
      <c r="D52" s="18" t="s">
        <v>98</v>
      </c>
      <c r="E52" s="19" t="s">
        <v>39</v>
      </c>
      <c r="F52" s="35">
        <v>0.84</v>
      </c>
      <c r="G52" s="41">
        <v>555.02</v>
      </c>
      <c r="H52" s="22">
        <f t="shared" si="0"/>
        <v>714.98</v>
      </c>
      <c r="I52" s="23">
        <f t="shared" si="8"/>
        <v>600.58000000000004</v>
      </c>
      <c r="J52" s="42"/>
    </row>
    <row r="53" spans="1:10">
      <c r="A53" s="37">
        <v>11</v>
      </c>
      <c r="B53" s="37"/>
      <c r="C53" s="17"/>
      <c r="D53" s="28" t="s">
        <v>99</v>
      </c>
      <c r="E53" s="29"/>
      <c r="F53" s="30"/>
      <c r="G53" s="31"/>
      <c r="H53" s="22"/>
      <c r="I53" s="23"/>
      <c r="J53" s="32">
        <f>SUM(I54:I58)</f>
        <v>24302.21</v>
      </c>
    </row>
    <row r="54" spans="1:10">
      <c r="A54" s="40" t="s">
        <v>100</v>
      </c>
      <c r="B54" s="16" t="s">
        <v>12</v>
      </c>
      <c r="C54" s="17" t="s">
        <v>101</v>
      </c>
      <c r="D54" s="18" t="s">
        <v>102</v>
      </c>
      <c r="E54" s="19" t="s">
        <v>39</v>
      </c>
      <c r="F54" s="35">
        <v>16.8</v>
      </c>
      <c r="G54" s="41">
        <v>116.65</v>
      </c>
      <c r="H54" s="22">
        <f t="shared" si="0"/>
        <v>150.27000000000001</v>
      </c>
      <c r="I54" s="23">
        <f t="shared" ref="I54:I55" si="11">ROUND(F54*H54,2)</f>
        <v>2524.54</v>
      </c>
      <c r="J54" s="44"/>
    </row>
    <row r="55" spans="1:10">
      <c r="A55" s="40" t="s">
        <v>103</v>
      </c>
      <c r="B55" s="16" t="s">
        <v>12</v>
      </c>
      <c r="C55" s="17" t="s">
        <v>104</v>
      </c>
      <c r="D55" s="18" t="s">
        <v>105</v>
      </c>
      <c r="E55" s="19" t="s">
        <v>39</v>
      </c>
      <c r="F55" s="33">
        <v>93.14</v>
      </c>
      <c r="G55" s="41">
        <v>68.5</v>
      </c>
      <c r="H55" s="22">
        <f t="shared" si="0"/>
        <v>88.24</v>
      </c>
      <c r="I55" s="23">
        <f t="shared" si="11"/>
        <v>8218.67</v>
      </c>
      <c r="J55" s="44"/>
    </row>
    <row r="56" spans="1:10">
      <c r="A56" s="40" t="s">
        <v>106</v>
      </c>
      <c r="B56" s="16" t="s">
        <v>12</v>
      </c>
      <c r="C56" s="17" t="s">
        <v>107</v>
      </c>
      <c r="D56" s="18" t="s">
        <v>108</v>
      </c>
      <c r="E56" s="19" t="s">
        <v>39</v>
      </c>
      <c r="F56" s="33">
        <v>4.78</v>
      </c>
      <c r="G56" s="41">
        <v>36.15</v>
      </c>
      <c r="H56" s="22">
        <f t="shared" si="0"/>
        <v>46.57</v>
      </c>
      <c r="I56" s="23">
        <f t="shared" si="8"/>
        <v>222.6</v>
      </c>
      <c r="J56" s="44"/>
    </row>
    <row r="57" spans="1:10">
      <c r="A57" s="40" t="s">
        <v>109</v>
      </c>
      <c r="B57" s="16" t="s">
        <v>12</v>
      </c>
      <c r="C57" s="17" t="s">
        <v>110</v>
      </c>
      <c r="D57" s="18" t="s">
        <v>111</v>
      </c>
      <c r="E57" s="19" t="s">
        <v>39</v>
      </c>
      <c r="F57" s="35">
        <v>4.78</v>
      </c>
      <c r="G57" s="41">
        <v>75.52</v>
      </c>
      <c r="H57" s="22">
        <f t="shared" si="0"/>
        <v>97.28</v>
      </c>
      <c r="I57" s="23">
        <f t="shared" si="8"/>
        <v>465</v>
      </c>
      <c r="J57" s="44"/>
    </row>
    <row r="58" spans="1:10">
      <c r="A58" s="40" t="s">
        <v>112</v>
      </c>
      <c r="B58" s="16" t="s">
        <v>12</v>
      </c>
      <c r="C58" s="34" t="s">
        <v>113</v>
      </c>
      <c r="D58" s="18" t="s">
        <v>114</v>
      </c>
      <c r="E58" s="19" t="s">
        <v>39</v>
      </c>
      <c r="F58" s="35">
        <f>F55-F57</f>
        <v>88.36</v>
      </c>
      <c r="G58" s="41">
        <v>113.08</v>
      </c>
      <c r="H58" s="22">
        <f t="shared" si="0"/>
        <v>145.66999999999999</v>
      </c>
      <c r="I58" s="23">
        <f t="shared" si="8"/>
        <v>12871.4</v>
      </c>
      <c r="J58" s="44"/>
    </row>
    <row r="59" spans="1:10">
      <c r="A59" s="37">
        <v>12</v>
      </c>
      <c r="B59" s="37"/>
      <c r="C59" s="17"/>
      <c r="D59" s="38" t="s">
        <v>115</v>
      </c>
      <c r="E59" s="29"/>
      <c r="F59" s="35"/>
      <c r="G59" s="39"/>
      <c r="H59" s="22"/>
      <c r="I59" s="23"/>
      <c r="J59" s="32">
        <f>SUM(I60)</f>
        <v>6788.73</v>
      </c>
    </row>
    <row r="60" spans="1:10">
      <c r="A60" s="40" t="s">
        <v>116</v>
      </c>
      <c r="B60" s="16" t="s">
        <v>12</v>
      </c>
      <c r="C60" s="34" t="s">
        <v>117</v>
      </c>
      <c r="D60" s="18" t="s">
        <v>118</v>
      </c>
      <c r="E60" s="19" t="s">
        <v>39</v>
      </c>
      <c r="F60" s="35">
        <v>65.27</v>
      </c>
      <c r="G60" s="41">
        <v>80.739999999999995</v>
      </c>
      <c r="H60" s="22">
        <f t="shared" si="0"/>
        <v>104.01</v>
      </c>
      <c r="I60" s="23">
        <f t="shared" si="8"/>
        <v>6788.73</v>
      </c>
      <c r="J60" s="44"/>
    </row>
    <row r="61" spans="1:10">
      <c r="A61" s="37">
        <v>13</v>
      </c>
      <c r="B61" s="37"/>
      <c r="C61" s="17"/>
      <c r="D61" s="28" t="s">
        <v>119</v>
      </c>
      <c r="E61" s="29"/>
      <c r="F61" s="30"/>
      <c r="G61" s="31"/>
      <c r="H61" s="22"/>
      <c r="I61" s="23"/>
      <c r="J61" s="32">
        <f>SUM(I63:I72)</f>
        <v>18399.93</v>
      </c>
    </row>
    <row r="62" spans="1:10">
      <c r="A62" s="43" t="s">
        <v>120</v>
      </c>
      <c r="B62" s="43"/>
      <c r="C62" s="17"/>
      <c r="D62" s="28" t="s">
        <v>121</v>
      </c>
      <c r="E62" s="29"/>
      <c r="F62" s="30"/>
      <c r="G62" s="31"/>
      <c r="H62" s="22"/>
      <c r="I62" s="23"/>
      <c r="J62" s="32"/>
    </row>
    <row r="63" spans="1:10">
      <c r="A63" s="40" t="s">
        <v>122</v>
      </c>
      <c r="B63" s="16" t="s">
        <v>12</v>
      </c>
      <c r="C63" s="17" t="s">
        <v>123</v>
      </c>
      <c r="D63" s="18" t="s">
        <v>124</v>
      </c>
      <c r="E63" s="19" t="s">
        <v>39</v>
      </c>
      <c r="F63" s="33">
        <v>73.13</v>
      </c>
      <c r="G63" s="41">
        <v>11.48</v>
      </c>
      <c r="H63" s="22">
        <f t="shared" ref="H63:H67" si="12">ROUND(G63*1.2882,2)</f>
        <v>14.79</v>
      </c>
      <c r="I63" s="23">
        <f t="shared" ref="I63:I67" si="13">ROUND(F63*H63,2)</f>
        <v>1081.5899999999999</v>
      </c>
      <c r="J63" s="44"/>
    </row>
    <row r="64" spans="1:10">
      <c r="A64" s="43" t="s">
        <v>125</v>
      </c>
      <c r="B64" s="43"/>
      <c r="C64" s="17"/>
      <c r="D64" s="28" t="s">
        <v>126</v>
      </c>
      <c r="E64" s="29"/>
      <c r="F64" s="30"/>
      <c r="G64" s="31"/>
      <c r="H64" s="22"/>
      <c r="I64" s="23"/>
      <c r="J64" s="32"/>
    </row>
    <row r="65" spans="1:10">
      <c r="A65" s="40" t="s">
        <v>127</v>
      </c>
      <c r="B65" s="16" t="s">
        <v>12</v>
      </c>
      <c r="C65" s="17" t="s">
        <v>128</v>
      </c>
      <c r="D65" s="18" t="s">
        <v>129</v>
      </c>
      <c r="E65" s="19" t="s">
        <v>39</v>
      </c>
      <c r="F65" s="35">
        <f>F29</f>
        <v>131.63</v>
      </c>
      <c r="G65" s="41">
        <v>37.229999999999997</v>
      </c>
      <c r="H65" s="22">
        <f t="shared" si="12"/>
        <v>47.96</v>
      </c>
      <c r="I65" s="23">
        <f t="shared" si="13"/>
        <v>6312.97</v>
      </c>
      <c r="J65" s="44"/>
    </row>
    <row r="66" spans="1:10">
      <c r="A66" s="40" t="s">
        <v>130</v>
      </c>
      <c r="B66" s="16" t="s">
        <v>12</v>
      </c>
      <c r="C66" s="17" t="s">
        <v>131</v>
      </c>
      <c r="D66" s="18" t="s">
        <v>132</v>
      </c>
      <c r="E66" s="19" t="s">
        <v>39</v>
      </c>
      <c r="F66" s="35">
        <f>F39+F38+F107*0.4</f>
        <v>40.6</v>
      </c>
      <c r="G66" s="41">
        <v>51.79</v>
      </c>
      <c r="H66" s="22">
        <f t="shared" ref="H66" si="14">ROUND(G66*1.2882,2)</f>
        <v>66.72</v>
      </c>
      <c r="I66" s="23">
        <f t="shared" ref="I66" si="15">ROUND(F66*H66,2)</f>
        <v>2708.83</v>
      </c>
      <c r="J66" s="44"/>
    </row>
    <row r="67" spans="1:10">
      <c r="A67" s="40" t="s">
        <v>236</v>
      </c>
      <c r="B67" s="16" t="s">
        <v>12</v>
      </c>
      <c r="C67" s="17" t="s">
        <v>238</v>
      </c>
      <c r="D67" s="18" t="s">
        <v>237</v>
      </c>
      <c r="E67" s="19" t="s">
        <v>39</v>
      </c>
      <c r="F67" s="35">
        <v>24.78</v>
      </c>
      <c r="G67" s="41">
        <v>40.51</v>
      </c>
      <c r="H67" s="22">
        <f t="shared" si="12"/>
        <v>52.18</v>
      </c>
      <c r="I67" s="23">
        <f t="shared" si="13"/>
        <v>1293.02</v>
      </c>
      <c r="J67" s="44"/>
    </row>
    <row r="68" spans="1:10">
      <c r="A68" s="37" t="s">
        <v>133</v>
      </c>
      <c r="B68" s="37"/>
      <c r="C68" s="17"/>
      <c r="D68" s="38" t="s">
        <v>134</v>
      </c>
      <c r="E68" s="29"/>
      <c r="F68" s="20"/>
      <c r="G68" s="47"/>
      <c r="H68" s="22">
        <f t="shared" si="0"/>
        <v>0</v>
      </c>
      <c r="I68" s="23"/>
      <c r="J68" s="48"/>
    </row>
    <row r="69" spans="1:10">
      <c r="A69" s="40" t="s">
        <v>135</v>
      </c>
      <c r="B69" s="16" t="s">
        <v>12</v>
      </c>
      <c r="C69" s="17" t="s">
        <v>136</v>
      </c>
      <c r="D69" s="18" t="s">
        <v>137</v>
      </c>
      <c r="E69" s="19" t="s">
        <v>39</v>
      </c>
      <c r="F69" s="35">
        <v>146.93</v>
      </c>
      <c r="G69" s="41">
        <v>24.18</v>
      </c>
      <c r="H69" s="22">
        <f t="shared" si="0"/>
        <v>31.15</v>
      </c>
      <c r="I69" s="23">
        <f t="shared" ref="I69:I70" si="16">ROUND(F69*H69,2)</f>
        <v>4576.87</v>
      </c>
      <c r="J69" s="44"/>
    </row>
    <row r="70" spans="1:10">
      <c r="A70" s="40" t="s">
        <v>138</v>
      </c>
      <c r="B70" s="16" t="s">
        <v>12</v>
      </c>
      <c r="C70" s="17" t="s">
        <v>139</v>
      </c>
      <c r="D70" s="18" t="s">
        <v>140</v>
      </c>
      <c r="E70" s="19" t="s">
        <v>39</v>
      </c>
      <c r="F70" s="35">
        <v>73.8</v>
      </c>
      <c r="G70" s="41">
        <v>21.35</v>
      </c>
      <c r="H70" s="22">
        <f t="shared" si="0"/>
        <v>27.5</v>
      </c>
      <c r="I70" s="23">
        <f t="shared" si="16"/>
        <v>2029.5</v>
      </c>
      <c r="J70" s="44"/>
    </row>
    <row r="71" spans="1:10">
      <c r="A71" s="37" t="s">
        <v>141</v>
      </c>
      <c r="B71" s="37"/>
      <c r="C71" s="17"/>
      <c r="D71" s="28" t="s">
        <v>142</v>
      </c>
      <c r="E71" s="29"/>
      <c r="F71" s="30"/>
      <c r="G71" s="31"/>
      <c r="H71" s="22"/>
      <c r="I71" s="23"/>
      <c r="J71" s="32"/>
    </row>
    <row r="72" spans="1:10">
      <c r="A72" s="40" t="s">
        <v>143</v>
      </c>
      <c r="B72" s="16" t="s">
        <v>12</v>
      </c>
      <c r="C72" s="17" t="s">
        <v>144</v>
      </c>
      <c r="D72" s="18" t="s">
        <v>145</v>
      </c>
      <c r="E72" s="19" t="s">
        <v>39</v>
      </c>
      <c r="F72" s="33">
        <f>F54</f>
        <v>16.8</v>
      </c>
      <c r="G72" s="41">
        <v>18.350000000000001</v>
      </c>
      <c r="H72" s="22">
        <f t="shared" ref="H72" si="17">ROUND(G72*1.2882,2)</f>
        <v>23.64</v>
      </c>
      <c r="I72" s="23">
        <f t="shared" ref="I72" si="18">ROUND(F72*H72,2)</f>
        <v>397.15</v>
      </c>
      <c r="J72" s="44"/>
    </row>
    <row r="73" spans="1:10">
      <c r="A73" s="37">
        <v>14</v>
      </c>
      <c r="B73" s="37"/>
      <c r="C73" s="17"/>
      <c r="D73" s="28" t="s">
        <v>146</v>
      </c>
      <c r="E73" s="29"/>
      <c r="F73" s="30"/>
      <c r="G73" s="31"/>
      <c r="H73" s="22"/>
      <c r="I73" s="23"/>
      <c r="J73" s="32">
        <f>SUM(I75:I88)</f>
        <v>18167.729999999996</v>
      </c>
    </row>
    <row r="74" spans="1:10">
      <c r="A74" s="43" t="s">
        <v>248</v>
      </c>
      <c r="B74" s="43"/>
      <c r="C74" s="17"/>
      <c r="D74" s="28" t="s">
        <v>147</v>
      </c>
      <c r="E74" s="29"/>
      <c r="F74" s="30"/>
      <c r="G74" s="31"/>
      <c r="H74" s="22"/>
      <c r="I74" s="23"/>
      <c r="J74" s="32"/>
    </row>
    <row r="75" spans="1:10">
      <c r="A75" s="40" t="s">
        <v>262</v>
      </c>
      <c r="B75" s="16" t="s">
        <v>12</v>
      </c>
      <c r="C75" s="17" t="s">
        <v>149</v>
      </c>
      <c r="D75" s="49" t="s">
        <v>150</v>
      </c>
      <c r="E75" s="50" t="s">
        <v>148</v>
      </c>
      <c r="F75" s="20">
        <v>1</v>
      </c>
      <c r="G75" s="51">
        <v>438.13</v>
      </c>
      <c r="H75" s="22">
        <f t="shared" si="0"/>
        <v>564.4</v>
      </c>
      <c r="I75" s="23">
        <f t="shared" si="8"/>
        <v>564.4</v>
      </c>
      <c r="J75" s="52"/>
    </row>
    <row r="76" spans="1:10">
      <c r="A76" s="37" t="s">
        <v>249</v>
      </c>
      <c r="B76" s="37"/>
      <c r="C76" s="17"/>
      <c r="D76" s="28" t="s">
        <v>152</v>
      </c>
      <c r="E76" s="53"/>
      <c r="F76" s="54"/>
      <c r="G76" s="55"/>
      <c r="H76" s="22"/>
      <c r="I76" s="23"/>
      <c r="J76" s="42"/>
    </row>
    <row r="77" spans="1:10">
      <c r="A77" s="40" t="s">
        <v>250</v>
      </c>
      <c r="B77" s="56" t="s">
        <v>12</v>
      </c>
      <c r="C77" s="17">
        <v>170326</v>
      </c>
      <c r="D77" s="57" t="s">
        <v>243</v>
      </c>
      <c r="E77" s="58" t="s">
        <v>151</v>
      </c>
      <c r="F77" s="36">
        <v>4</v>
      </c>
      <c r="G77" s="25">
        <v>22.45</v>
      </c>
      <c r="H77" s="25">
        <f t="shared" ref="H77" si="19">ROUND((G77*1.2882),2)</f>
        <v>28.92</v>
      </c>
      <c r="I77" s="25">
        <f>ROUND((F77*H77),2)</f>
        <v>115.68</v>
      </c>
      <c r="J77" s="59"/>
    </row>
    <row r="78" spans="1:10">
      <c r="A78" s="40" t="s">
        <v>251</v>
      </c>
      <c r="B78" s="40" t="s">
        <v>12</v>
      </c>
      <c r="C78" s="17" t="s">
        <v>153</v>
      </c>
      <c r="D78" s="60" t="s">
        <v>154</v>
      </c>
      <c r="E78" s="19" t="s">
        <v>151</v>
      </c>
      <c r="F78" s="35">
        <v>3</v>
      </c>
      <c r="G78" s="22">
        <v>64.900000000000006</v>
      </c>
      <c r="H78" s="22">
        <f t="shared" ref="H78" si="20">ROUND(G78*1.2882,2)</f>
        <v>83.6</v>
      </c>
      <c r="I78" s="23">
        <f t="shared" ref="I78" si="21">ROUND(F78*H78,2)</f>
        <v>250.8</v>
      </c>
      <c r="J78" s="52"/>
    </row>
    <row r="79" spans="1:10">
      <c r="A79" s="40" t="s">
        <v>252</v>
      </c>
      <c r="B79" s="56" t="s">
        <v>12</v>
      </c>
      <c r="C79" s="17">
        <v>170393</v>
      </c>
      <c r="D79" s="57" t="s">
        <v>244</v>
      </c>
      <c r="E79" s="58" t="s">
        <v>151</v>
      </c>
      <c r="F79" s="36">
        <v>1</v>
      </c>
      <c r="G79" s="25">
        <v>228.81</v>
      </c>
      <c r="H79" s="25">
        <f t="shared" ref="H79" si="22">ROUND((G79*1.2882),2)</f>
        <v>294.75</v>
      </c>
      <c r="I79" s="25">
        <f>ROUND((F79*H79),2)</f>
        <v>294.75</v>
      </c>
      <c r="J79" s="59"/>
    </row>
    <row r="80" spans="1:10">
      <c r="A80" s="37" t="s">
        <v>253</v>
      </c>
      <c r="B80" s="37"/>
      <c r="C80" s="17"/>
      <c r="D80" s="28" t="s">
        <v>156</v>
      </c>
      <c r="E80" s="53"/>
      <c r="F80" s="54"/>
      <c r="G80" s="55"/>
      <c r="H80" s="22"/>
      <c r="I80" s="23"/>
      <c r="J80" s="42"/>
    </row>
    <row r="81" spans="1:10">
      <c r="A81" s="40" t="s">
        <v>254</v>
      </c>
      <c r="B81" s="56" t="s">
        <v>12</v>
      </c>
      <c r="C81" s="17">
        <v>170332</v>
      </c>
      <c r="D81" s="57" t="s">
        <v>245</v>
      </c>
      <c r="E81" s="58" t="s">
        <v>148</v>
      </c>
      <c r="F81" s="25">
        <v>4</v>
      </c>
      <c r="G81" s="25">
        <v>15.85</v>
      </c>
      <c r="H81" s="25">
        <f t="shared" ref="H81" si="23">ROUND((G81*1.2882),2)</f>
        <v>20.420000000000002</v>
      </c>
      <c r="I81" s="25">
        <f t="shared" ref="I81" si="24">ROUND((F81*H81),2)</f>
        <v>81.680000000000007</v>
      </c>
      <c r="J81" s="61"/>
    </row>
    <row r="82" spans="1:10">
      <c r="A82" s="40" t="s">
        <v>255</v>
      </c>
      <c r="B82" s="40" t="s">
        <v>12</v>
      </c>
      <c r="C82" s="17" t="s">
        <v>157</v>
      </c>
      <c r="D82" s="60" t="s">
        <v>158</v>
      </c>
      <c r="E82" s="62" t="s">
        <v>148</v>
      </c>
      <c r="F82" s="35">
        <v>3</v>
      </c>
      <c r="G82" s="63">
        <v>29.94</v>
      </c>
      <c r="H82" s="22">
        <f t="shared" si="0"/>
        <v>38.57</v>
      </c>
      <c r="I82" s="23">
        <f t="shared" ref="I82:I104" si="25">ROUND(F82*H82,2)</f>
        <v>115.71</v>
      </c>
      <c r="J82" s="52"/>
    </row>
    <row r="83" spans="1:10">
      <c r="A83" s="40" t="s">
        <v>256</v>
      </c>
      <c r="B83" s="40" t="s">
        <v>12</v>
      </c>
      <c r="C83" s="17" t="s">
        <v>159</v>
      </c>
      <c r="D83" s="60" t="s">
        <v>160</v>
      </c>
      <c r="E83" s="62" t="s">
        <v>161</v>
      </c>
      <c r="F83" s="35">
        <v>35</v>
      </c>
      <c r="G83" s="63">
        <v>232.25</v>
      </c>
      <c r="H83" s="22">
        <f t="shared" si="0"/>
        <v>299.18</v>
      </c>
      <c r="I83" s="23">
        <f t="shared" si="25"/>
        <v>10471.299999999999</v>
      </c>
      <c r="J83" s="52"/>
    </row>
    <row r="84" spans="1:10">
      <c r="A84" s="40" t="s">
        <v>257</v>
      </c>
      <c r="B84" s="40" t="s">
        <v>12</v>
      </c>
      <c r="C84" s="17" t="s">
        <v>162</v>
      </c>
      <c r="D84" s="60" t="s">
        <v>163</v>
      </c>
      <c r="E84" s="62" t="s">
        <v>148</v>
      </c>
      <c r="F84" s="35">
        <v>21</v>
      </c>
      <c r="G84" s="63">
        <v>24.78</v>
      </c>
      <c r="H84" s="22">
        <f t="shared" si="0"/>
        <v>31.92</v>
      </c>
      <c r="I84" s="23">
        <f t="shared" si="25"/>
        <v>670.32</v>
      </c>
      <c r="J84" s="52"/>
    </row>
    <row r="85" spans="1:10">
      <c r="A85" s="37" t="s">
        <v>258</v>
      </c>
      <c r="B85" s="37"/>
      <c r="C85" s="17"/>
      <c r="D85" s="28" t="s">
        <v>164</v>
      </c>
      <c r="E85" s="53"/>
      <c r="F85" s="20"/>
      <c r="G85" s="55"/>
      <c r="H85" s="22"/>
      <c r="I85" s="23"/>
      <c r="J85" s="42"/>
    </row>
    <row r="86" spans="1:10">
      <c r="A86" s="40" t="s">
        <v>259</v>
      </c>
      <c r="B86" s="40" t="s">
        <v>12</v>
      </c>
      <c r="C86" s="17" t="s">
        <v>165</v>
      </c>
      <c r="D86" s="60" t="s">
        <v>166</v>
      </c>
      <c r="E86" s="62" t="s">
        <v>148</v>
      </c>
      <c r="F86" s="35">
        <v>5</v>
      </c>
      <c r="G86" s="22">
        <v>216.45</v>
      </c>
      <c r="H86" s="22">
        <f t="shared" ref="H86" si="26">ROUND(G86*1.2882,2)</f>
        <v>278.83</v>
      </c>
      <c r="I86" s="23">
        <f t="shared" ref="I86" si="27">ROUND(F86*H86,2)</f>
        <v>1394.15</v>
      </c>
      <c r="J86" s="52"/>
    </row>
    <row r="87" spans="1:10">
      <c r="A87" s="40" t="s">
        <v>260</v>
      </c>
      <c r="B87" s="64" t="s">
        <v>12</v>
      </c>
      <c r="C87" s="17">
        <v>171532</v>
      </c>
      <c r="D87" s="57" t="s">
        <v>246</v>
      </c>
      <c r="E87" s="58" t="s">
        <v>148</v>
      </c>
      <c r="F87" s="25">
        <v>9</v>
      </c>
      <c r="G87" s="25">
        <v>321.79000000000002</v>
      </c>
      <c r="H87" s="25">
        <f t="shared" ref="H87" si="28">ROUND((G87*1.2882),2)</f>
        <v>414.53</v>
      </c>
      <c r="I87" s="25">
        <f>ROUND((F87*H87),2)</f>
        <v>3730.77</v>
      </c>
      <c r="J87" s="61"/>
    </row>
    <row r="88" spans="1:10">
      <c r="A88" s="40" t="s">
        <v>261</v>
      </c>
      <c r="B88" s="64" t="s">
        <v>12</v>
      </c>
      <c r="C88" s="17">
        <v>170978</v>
      </c>
      <c r="D88" s="57" t="s">
        <v>247</v>
      </c>
      <c r="E88" s="58" t="s">
        <v>148</v>
      </c>
      <c r="F88" s="25">
        <v>7</v>
      </c>
      <c r="G88" s="25">
        <v>53.03</v>
      </c>
      <c r="H88" s="25">
        <f t="shared" ref="H88" si="29">ROUND((G88*1.2882),2)</f>
        <v>68.31</v>
      </c>
      <c r="I88" s="25">
        <f>ROUND((F88*H88),2)</f>
        <v>478.17</v>
      </c>
      <c r="J88" s="61"/>
    </row>
    <row r="89" spans="1:10">
      <c r="A89" s="37">
        <v>15</v>
      </c>
      <c r="B89" s="37"/>
      <c r="C89" s="17"/>
      <c r="D89" s="65" t="s">
        <v>167</v>
      </c>
      <c r="E89" s="53"/>
      <c r="F89" s="20"/>
      <c r="G89" s="55"/>
      <c r="H89" s="22"/>
      <c r="I89" s="23"/>
      <c r="J89" s="42">
        <f>SUM(I91:I93)</f>
        <v>4215.0600000000004</v>
      </c>
    </row>
    <row r="90" spans="1:10">
      <c r="A90" s="37" t="s">
        <v>168</v>
      </c>
      <c r="B90" s="37"/>
      <c r="C90" s="17"/>
      <c r="D90" s="65" t="s">
        <v>169</v>
      </c>
      <c r="E90" s="62"/>
      <c r="F90" s="54"/>
      <c r="G90" s="22"/>
      <c r="H90" s="22"/>
      <c r="I90" s="23"/>
      <c r="J90" s="52"/>
    </row>
    <row r="91" spans="1:10">
      <c r="A91" s="40" t="s">
        <v>170</v>
      </c>
      <c r="B91" s="40" t="s">
        <v>12</v>
      </c>
      <c r="C91" s="17" t="s">
        <v>171</v>
      </c>
      <c r="D91" s="60" t="s">
        <v>172</v>
      </c>
      <c r="E91" s="62" t="s">
        <v>161</v>
      </c>
      <c r="F91" s="54">
        <v>6</v>
      </c>
      <c r="G91" s="63">
        <v>495</v>
      </c>
      <c r="H91" s="22">
        <f t="shared" si="0"/>
        <v>637.66</v>
      </c>
      <c r="I91" s="23">
        <f t="shared" si="25"/>
        <v>3825.96</v>
      </c>
      <c r="J91" s="52"/>
    </row>
    <row r="92" spans="1:10">
      <c r="A92" s="37" t="s">
        <v>173</v>
      </c>
      <c r="B92" s="40"/>
      <c r="C92" s="17"/>
      <c r="D92" s="65" t="s">
        <v>174</v>
      </c>
      <c r="E92" s="62"/>
      <c r="F92" s="54"/>
      <c r="G92" s="22"/>
      <c r="H92" s="22"/>
      <c r="I92" s="23"/>
      <c r="J92" s="52"/>
    </row>
    <row r="93" spans="1:10">
      <c r="A93" s="40" t="s">
        <v>175</v>
      </c>
      <c r="B93" s="40" t="s">
        <v>12</v>
      </c>
      <c r="C93" s="17" t="s">
        <v>176</v>
      </c>
      <c r="D93" s="60" t="s">
        <v>177</v>
      </c>
      <c r="E93" s="62" t="s">
        <v>148</v>
      </c>
      <c r="F93" s="54">
        <v>6</v>
      </c>
      <c r="G93" s="63">
        <v>50.34</v>
      </c>
      <c r="H93" s="22">
        <f t="shared" ref="H93:H117" si="30">ROUND(G93*1.2882,2)</f>
        <v>64.849999999999994</v>
      </c>
      <c r="I93" s="23">
        <f t="shared" si="25"/>
        <v>389.1</v>
      </c>
      <c r="J93" s="52"/>
    </row>
    <row r="94" spans="1:10">
      <c r="A94" s="37">
        <v>16</v>
      </c>
      <c r="B94" s="37"/>
      <c r="C94" s="17"/>
      <c r="D94" s="28" t="s">
        <v>178</v>
      </c>
      <c r="E94" s="53"/>
      <c r="F94" s="20"/>
      <c r="G94" s="20"/>
      <c r="H94" s="22"/>
      <c r="I94" s="23"/>
      <c r="J94" s="66">
        <f>SUM(I96:I98)</f>
        <v>8119.53</v>
      </c>
    </row>
    <row r="95" spans="1:10">
      <c r="A95" s="43" t="s">
        <v>179</v>
      </c>
      <c r="B95" s="43"/>
      <c r="C95" s="17"/>
      <c r="D95" s="28" t="s">
        <v>169</v>
      </c>
      <c r="E95" s="53"/>
      <c r="F95" s="67"/>
      <c r="G95" s="67"/>
      <c r="H95" s="67"/>
      <c r="I95" s="23"/>
      <c r="J95" s="66"/>
    </row>
    <row r="96" spans="1:10">
      <c r="A96" s="40" t="s">
        <v>180</v>
      </c>
      <c r="B96" s="40" t="s">
        <v>12</v>
      </c>
      <c r="C96" s="17" t="s">
        <v>181</v>
      </c>
      <c r="D96" s="60" t="s">
        <v>182</v>
      </c>
      <c r="E96" s="62" t="s">
        <v>161</v>
      </c>
      <c r="F96" s="20">
        <v>3</v>
      </c>
      <c r="G96" s="20">
        <v>198.87</v>
      </c>
      <c r="H96" s="22">
        <f t="shared" si="30"/>
        <v>256.18</v>
      </c>
      <c r="I96" s="23">
        <f t="shared" si="25"/>
        <v>768.54</v>
      </c>
      <c r="J96" s="66"/>
    </row>
    <row r="97" spans="1:10">
      <c r="A97" s="40" t="s">
        <v>183</v>
      </c>
      <c r="B97" s="40" t="s">
        <v>12</v>
      </c>
      <c r="C97" s="17" t="s">
        <v>184</v>
      </c>
      <c r="D97" s="60" t="s">
        <v>185</v>
      </c>
      <c r="E97" s="62" t="s">
        <v>161</v>
      </c>
      <c r="F97" s="20">
        <v>3</v>
      </c>
      <c r="G97" s="22">
        <v>1411.44</v>
      </c>
      <c r="H97" s="22">
        <f t="shared" si="30"/>
        <v>1818.22</v>
      </c>
      <c r="I97" s="23">
        <f t="shared" si="25"/>
        <v>5454.66</v>
      </c>
      <c r="J97" s="66"/>
    </row>
    <row r="98" spans="1:10">
      <c r="A98" s="40" t="s">
        <v>186</v>
      </c>
      <c r="B98" s="40" t="s">
        <v>12</v>
      </c>
      <c r="C98" s="17" t="s">
        <v>187</v>
      </c>
      <c r="D98" s="60" t="s">
        <v>188</v>
      </c>
      <c r="E98" s="62" t="s">
        <v>161</v>
      </c>
      <c r="F98" s="20">
        <v>3</v>
      </c>
      <c r="G98" s="63">
        <v>490.69</v>
      </c>
      <c r="H98" s="22">
        <f t="shared" si="30"/>
        <v>632.11</v>
      </c>
      <c r="I98" s="23">
        <f t="shared" si="25"/>
        <v>1896.33</v>
      </c>
      <c r="J98" s="66"/>
    </row>
    <row r="99" spans="1:10">
      <c r="A99" s="37">
        <v>17</v>
      </c>
      <c r="B99" s="37"/>
      <c r="C99" s="17"/>
      <c r="D99" s="28" t="s">
        <v>189</v>
      </c>
      <c r="E99" s="29"/>
      <c r="F99" s="30"/>
      <c r="G99" s="31"/>
      <c r="H99" s="22"/>
      <c r="I99" s="23"/>
      <c r="J99" s="32">
        <f>SUM(I101:I107)</f>
        <v>18107.07</v>
      </c>
    </row>
    <row r="100" spans="1:10">
      <c r="A100" s="43" t="s">
        <v>190</v>
      </c>
      <c r="B100" s="43"/>
      <c r="C100" s="17"/>
      <c r="D100" s="28" t="s">
        <v>191</v>
      </c>
      <c r="E100" s="29"/>
      <c r="F100" s="20"/>
      <c r="G100" s="68"/>
      <c r="H100" s="22"/>
      <c r="I100" s="23"/>
      <c r="J100" s="44"/>
    </row>
    <row r="101" spans="1:10">
      <c r="A101" s="40" t="s">
        <v>192</v>
      </c>
      <c r="B101" s="40" t="s">
        <v>12</v>
      </c>
      <c r="C101" s="17" t="s">
        <v>193</v>
      </c>
      <c r="D101" s="60" t="s">
        <v>194</v>
      </c>
      <c r="E101" s="62" t="s">
        <v>161</v>
      </c>
      <c r="F101" s="33">
        <v>4</v>
      </c>
      <c r="G101" s="63">
        <v>466.08</v>
      </c>
      <c r="H101" s="22">
        <f t="shared" si="30"/>
        <v>600.4</v>
      </c>
      <c r="I101" s="23">
        <f t="shared" si="25"/>
        <v>2401.6</v>
      </c>
      <c r="J101" s="44"/>
    </row>
    <row r="102" spans="1:10">
      <c r="A102" s="40" t="s">
        <v>195</v>
      </c>
      <c r="B102" s="40" t="s">
        <v>12</v>
      </c>
      <c r="C102" s="17" t="s">
        <v>196</v>
      </c>
      <c r="D102" s="60" t="s">
        <v>197</v>
      </c>
      <c r="E102" s="62" t="s">
        <v>148</v>
      </c>
      <c r="F102" s="35">
        <v>2</v>
      </c>
      <c r="G102" s="63">
        <v>69.28</v>
      </c>
      <c r="H102" s="22">
        <f t="shared" si="30"/>
        <v>89.25</v>
      </c>
      <c r="I102" s="23">
        <f t="shared" si="25"/>
        <v>178.5</v>
      </c>
      <c r="J102" s="44"/>
    </row>
    <row r="103" spans="1:10">
      <c r="A103" s="37" t="s">
        <v>198</v>
      </c>
      <c r="B103" s="40"/>
      <c r="C103" s="17"/>
      <c r="D103" s="38" t="s">
        <v>199</v>
      </c>
      <c r="E103" s="29"/>
      <c r="F103" s="20"/>
      <c r="G103" s="68"/>
      <c r="H103" s="22"/>
      <c r="I103" s="23"/>
      <c r="J103" s="44"/>
    </row>
    <row r="104" spans="1:10">
      <c r="A104" s="40" t="s">
        <v>200</v>
      </c>
      <c r="B104" s="40" t="s">
        <v>12</v>
      </c>
      <c r="C104" s="17" t="s">
        <v>201</v>
      </c>
      <c r="D104" s="60" t="s">
        <v>202</v>
      </c>
      <c r="E104" s="19" t="s">
        <v>203</v>
      </c>
      <c r="F104" s="35">
        <v>3</v>
      </c>
      <c r="G104" s="63">
        <v>388.36</v>
      </c>
      <c r="H104" s="22">
        <f t="shared" si="30"/>
        <v>500.29</v>
      </c>
      <c r="I104" s="23">
        <f t="shared" si="25"/>
        <v>1500.87</v>
      </c>
      <c r="J104" s="44"/>
    </row>
    <row r="105" spans="1:10">
      <c r="A105" s="37" t="s">
        <v>204</v>
      </c>
      <c r="B105" s="40"/>
      <c r="C105" s="17"/>
      <c r="D105" s="38" t="s">
        <v>205</v>
      </c>
      <c r="E105" s="29"/>
      <c r="F105" s="20"/>
      <c r="G105" s="68"/>
      <c r="H105" s="22"/>
      <c r="I105" s="23"/>
      <c r="J105" s="44"/>
    </row>
    <row r="106" spans="1:10">
      <c r="A106" s="40" t="s">
        <v>206</v>
      </c>
      <c r="B106" s="40" t="s">
        <v>12</v>
      </c>
      <c r="C106" s="17" t="s">
        <v>207</v>
      </c>
      <c r="D106" s="60" t="s">
        <v>208</v>
      </c>
      <c r="E106" s="62" t="s">
        <v>155</v>
      </c>
      <c r="F106" s="33">
        <v>35.299999999999997</v>
      </c>
      <c r="G106" s="63">
        <v>115.46</v>
      </c>
      <c r="H106" s="22">
        <f t="shared" ref="H106" si="31">ROUND(G106*1.2882,2)</f>
        <v>148.74</v>
      </c>
      <c r="I106" s="23">
        <f t="shared" ref="I106" si="32">ROUND(F106*H106,2)</f>
        <v>5250.52</v>
      </c>
      <c r="J106" s="44"/>
    </row>
    <row r="107" spans="1:10">
      <c r="A107" s="40" t="s">
        <v>240</v>
      </c>
      <c r="B107" s="40" t="s">
        <v>12</v>
      </c>
      <c r="C107" s="17" t="s">
        <v>241</v>
      </c>
      <c r="D107" s="69" t="s">
        <v>242</v>
      </c>
      <c r="E107" s="64" t="s">
        <v>155</v>
      </c>
      <c r="F107" s="33">
        <v>35.299999999999997</v>
      </c>
      <c r="G107" s="70">
        <v>192.98</v>
      </c>
      <c r="H107" s="71">
        <f>ROUND(G107*1.2882,2)</f>
        <v>248.6</v>
      </c>
      <c r="I107" s="72">
        <f>ROUND(F107*H107,2)</f>
        <v>8775.58</v>
      </c>
      <c r="J107" s="44"/>
    </row>
    <row r="108" spans="1:10">
      <c r="A108" s="37">
        <v>18</v>
      </c>
      <c r="B108" s="40"/>
      <c r="C108" s="17"/>
      <c r="D108" s="28" t="s">
        <v>209</v>
      </c>
      <c r="E108" s="29"/>
      <c r="F108" s="30"/>
      <c r="G108" s="39"/>
      <c r="H108" s="22"/>
      <c r="I108" s="23"/>
      <c r="J108" s="32">
        <f>SUM(I109:I110)</f>
        <v>332.69</v>
      </c>
    </row>
    <row r="109" spans="1:10">
      <c r="A109" s="40" t="s">
        <v>210</v>
      </c>
      <c r="B109" s="40" t="s">
        <v>12</v>
      </c>
      <c r="C109" s="17" t="s">
        <v>211</v>
      </c>
      <c r="D109" s="60" t="s">
        <v>212</v>
      </c>
      <c r="E109" s="62" t="s">
        <v>148</v>
      </c>
      <c r="F109" s="35">
        <v>1</v>
      </c>
      <c r="G109" s="63">
        <v>224.22</v>
      </c>
      <c r="H109" s="22">
        <f t="shared" ref="H109:H110" si="33">ROUND(G109*1.2882,2)</f>
        <v>288.83999999999997</v>
      </c>
      <c r="I109" s="23">
        <f t="shared" ref="I109:I110" si="34">ROUND(F109*H109,2)</f>
        <v>288.83999999999997</v>
      </c>
      <c r="J109" s="66"/>
    </row>
    <row r="110" spans="1:10">
      <c r="A110" s="40" t="s">
        <v>239</v>
      </c>
      <c r="B110" s="40" t="s">
        <v>12</v>
      </c>
      <c r="C110" s="17" t="s">
        <v>227</v>
      </c>
      <c r="D110" s="60" t="s">
        <v>228</v>
      </c>
      <c r="E110" s="62" t="s">
        <v>148</v>
      </c>
      <c r="F110" s="20">
        <v>1</v>
      </c>
      <c r="G110" s="63">
        <v>34.04</v>
      </c>
      <c r="H110" s="22">
        <f t="shared" si="33"/>
        <v>43.85</v>
      </c>
      <c r="I110" s="23">
        <f t="shared" si="34"/>
        <v>43.85</v>
      </c>
      <c r="J110" s="44"/>
    </row>
    <row r="111" spans="1:10">
      <c r="A111" s="37">
        <v>19</v>
      </c>
      <c r="B111" s="40"/>
      <c r="C111" s="17"/>
      <c r="D111" s="28" t="s">
        <v>213</v>
      </c>
      <c r="E111" s="29"/>
      <c r="F111" s="30"/>
      <c r="G111" s="31"/>
      <c r="H111" s="22"/>
      <c r="I111" s="23"/>
      <c r="J111" s="32">
        <f>SUM(I112:I115)</f>
        <v>3397.34</v>
      </c>
    </row>
    <row r="112" spans="1:10">
      <c r="A112" s="40" t="s">
        <v>214</v>
      </c>
      <c r="B112" s="40" t="s">
        <v>12</v>
      </c>
      <c r="C112" s="17" t="s">
        <v>215</v>
      </c>
      <c r="D112" s="60" t="s">
        <v>216</v>
      </c>
      <c r="E112" s="19" t="s">
        <v>151</v>
      </c>
      <c r="F112" s="73">
        <v>2</v>
      </c>
      <c r="G112" s="63">
        <v>580.23</v>
      </c>
      <c r="H112" s="22">
        <f t="shared" si="30"/>
        <v>747.45</v>
      </c>
      <c r="I112" s="23">
        <f t="shared" ref="I112:I115" si="35">ROUND(F112*H112,2)</f>
        <v>1494.9</v>
      </c>
      <c r="J112" s="44"/>
    </row>
    <row r="113" spans="1:10">
      <c r="A113" s="40" t="s">
        <v>217</v>
      </c>
      <c r="B113" s="40" t="s">
        <v>12</v>
      </c>
      <c r="C113" s="17" t="s">
        <v>218</v>
      </c>
      <c r="D113" s="60" t="s">
        <v>219</v>
      </c>
      <c r="E113" s="62" t="s">
        <v>148</v>
      </c>
      <c r="F113" s="73">
        <v>2</v>
      </c>
      <c r="G113" s="63">
        <v>598.34</v>
      </c>
      <c r="H113" s="22">
        <f t="shared" si="30"/>
        <v>770.78</v>
      </c>
      <c r="I113" s="23">
        <f t="shared" si="35"/>
        <v>1541.56</v>
      </c>
      <c r="J113" s="44"/>
    </row>
    <row r="114" spans="1:10">
      <c r="A114" s="40" t="s">
        <v>220</v>
      </c>
      <c r="B114" s="40" t="s">
        <v>12</v>
      </c>
      <c r="C114" s="17" t="s">
        <v>221</v>
      </c>
      <c r="D114" s="60" t="s">
        <v>222</v>
      </c>
      <c r="E114" s="19" t="s">
        <v>151</v>
      </c>
      <c r="F114" s="73">
        <v>2</v>
      </c>
      <c r="G114" s="63">
        <v>74.38</v>
      </c>
      <c r="H114" s="22">
        <f t="shared" si="30"/>
        <v>95.82</v>
      </c>
      <c r="I114" s="23">
        <f t="shared" si="35"/>
        <v>191.64</v>
      </c>
      <c r="J114" s="44"/>
    </row>
    <row r="115" spans="1:10">
      <c r="A115" s="40" t="s">
        <v>223</v>
      </c>
      <c r="B115" s="40" t="s">
        <v>12</v>
      </c>
      <c r="C115" s="17" t="s">
        <v>224</v>
      </c>
      <c r="D115" s="60" t="s">
        <v>225</v>
      </c>
      <c r="E115" s="19" t="s">
        <v>151</v>
      </c>
      <c r="F115" s="73">
        <v>2</v>
      </c>
      <c r="G115" s="63">
        <v>65.69</v>
      </c>
      <c r="H115" s="22">
        <f t="shared" si="30"/>
        <v>84.62</v>
      </c>
      <c r="I115" s="23">
        <f t="shared" si="35"/>
        <v>169.24</v>
      </c>
      <c r="J115" s="44"/>
    </row>
    <row r="116" spans="1:10">
      <c r="A116" s="37">
        <v>20</v>
      </c>
      <c r="B116" s="40"/>
      <c r="C116" s="17"/>
      <c r="D116" s="28" t="s">
        <v>229</v>
      </c>
      <c r="E116" s="29"/>
      <c r="F116" s="30"/>
      <c r="G116" s="31"/>
      <c r="H116" s="22"/>
      <c r="I116" s="23"/>
      <c r="J116" s="32">
        <f>SUM(I117)</f>
        <v>1195.74</v>
      </c>
    </row>
    <row r="117" spans="1:10">
      <c r="A117" s="74" t="s">
        <v>226</v>
      </c>
      <c r="B117" s="74" t="s">
        <v>12</v>
      </c>
      <c r="C117" s="17" t="s">
        <v>230</v>
      </c>
      <c r="D117" s="75" t="s">
        <v>231</v>
      </c>
      <c r="E117" s="76" t="s">
        <v>39</v>
      </c>
      <c r="F117" s="77">
        <v>135.88</v>
      </c>
      <c r="G117" s="78">
        <v>6.83</v>
      </c>
      <c r="H117" s="79">
        <f t="shared" si="30"/>
        <v>8.8000000000000007</v>
      </c>
      <c r="I117" s="80">
        <f>ROUND(F117*H117,2)</f>
        <v>1195.74</v>
      </c>
      <c r="J117" s="81"/>
    </row>
    <row r="118" spans="1:10">
      <c r="A118" s="82"/>
      <c r="B118" s="83"/>
      <c r="C118" s="83"/>
      <c r="D118" s="84"/>
      <c r="E118" s="85"/>
      <c r="F118" s="86"/>
      <c r="G118" s="87"/>
      <c r="H118" s="87"/>
      <c r="I118" s="88"/>
      <c r="J118" s="89"/>
    </row>
    <row r="119" spans="1:10">
      <c r="A119" s="90"/>
      <c r="B119" s="91"/>
      <c r="C119" s="92"/>
      <c r="D119" s="93" t="s">
        <v>232</v>
      </c>
      <c r="E119" s="94"/>
      <c r="F119" s="86"/>
      <c r="G119" s="95"/>
      <c r="H119" s="95"/>
      <c r="I119" s="96"/>
      <c r="J119" s="97">
        <f>SUM(J14:J117)</f>
        <v>321970.68780000001</v>
      </c>
    </row>
    <row r="120" spans="1:10">
      <c r="A120" s="98"/>
      <c r="B120" s="98"/>
      <c r="C120" s="98"/>
      <c r="D120" s="98"/>
      <c r="E120" s="98"/>
      <c r="F120" s="98"/>
      <c r="G120" s="98"/>
      <c r="H120" s="98"/>
      <c r="I120" s="98"/>
      <c r="J120" s="98"/>
    </row>
    <row r="121" spans="1:10">
      <c r="A121" s="98"/>
      <c r="B121" s="98"/>
      <c r="C121" s="98"/>
      <c r="D121" s="98"/>
      <c r="E121" s="98"/>
      <c r="F121" s="98"/>
      <c r="G121" s="98"/>
      <c r="H121" s="98"/>
      <c r="I121" s="98"/>
      <c r="J121" s="98"/>
    </row>
    <row r="122" spans="1:10">
      <c r="A122" s="98"/>
      <c r="B122" s="98"/>
      <c r="C122" s="98"/>
      <c r="D122" s="98"/>
      <c r="E122" s="98"/>
      <c r="F122" s="98"/>
      <c r="G122" s="98"/>
      <c r="H122" s="98"/>
      <c r="I122" s="98"/>
      <c r="J122" s="98"/>
    </row>
    <row r="123" spans="1:10">
      <c r="A123" s="98"/>
      <c r="B123" s="98"/>
      <c r="C123" s="98"/>
      <c r="D123" s="98"/>
      <c r="E123" s="98"/>
      <c r="F123" s="98"/>
      <c r="G123" s="98"/>
      <c r="H123" s="98"/>
      <c r="I123" s="98"/>
      <c r="J123" s="98"/>
    </row>
    <row r="124" spans="1:10">
      <c r="A124" s="98"/>
      <c r="B124" s="98"/>
      <c r="C124" s="98"/>
      <c r="D124" s="98"/>
      <c r="E124" s="98"/>
      <c r="F124" s="98"/>
      <c r="G124" s="98"/>
      <c r="H124" s="98"/>
      <c r="I124" s="98"/>
      <c r="J124" s="98"/>
    </row>
    <row r="125" spans="1:10">
      <c r="A125" s="98"/>
      <c r="B125" s="98"/>
      <c r="C125" s="98"/>
      <c r="D125" s="98"/>
      <c r="E125" s="98"/>
      <c r="F125" s="98"/>
      <c r="G125" s="98"/>
      <c r="H125" s="98"/>
      <c r="I125" s="98"/>
      <c r="J125" s="98"/>
    </row>
    <row r="126" spans="1:10">
      <c r="A126" s="98"/>
      <c r="B126" s="98"/>
      <c r="C126" s="98"/>
      <c r="D126" s="98"/>
      <c r="E126" s="98"/>
      <c r="F126" s="98"/>
      <c r="G126" s="98"/>
      <c r="H126" s="98"/>
      <c r="I126" s="98"/>
      <c r="J126" s="98"/>
    </row>
    <row r="127" spans="1:10">
      <c r="A127" s="101" t="s">
        <v>272</v>
      </c>
      <c r="B127" s="101"/>
      <c r="C127" s="101"/>
      <c r="D127" s="101"/>
      <c r="E127" s="101"/>
      <c r="F127" s="101"/>
      <c r="G127" s="101"/>
      <c r="H127" s="101"/>
      <c r="I127" s="101"/>
      <c r="J127" s="101"/>
    </row>
    <row r="128" spans="1:10">
      <c r="A128" s="102" t="s">
        <v>271</v>
      </c>
      <c r="B128" s="102"/>
      <c r="C128" s="102"/>
      <c r="D128" s="102"/>
      <c r="E128" s="102"/>
      <c r="F128" s="102"/>
      <c r="G128" s="102"/>
      <c r="H128" s="102"/>
      <c r="I128" s="102"/>
      <c r="J128" s="102"/>
    </row>
    <row r="129" spans="1:10">
      <c r="A129" s="98"/>
      <c r="B129" s="98"/>
      <c r="C129" s="98"/>
      <c r="D129" s="98"/>
      <c r="E129" s="98"/>
      <c r="F129" s="98"/>
      <c r="G129" s="98"/>
      <c r="H129" s="98"/>
      <c r="I129" s="98"/>
      <c r="J129" s="98"/>
    </row>
  </sheetData>
  <mergeCells count="13">
    <mergeCell ref="A127:J127"/>
    <mergeCell ref="A128:J128"/>
    <mergeCell ref="A1:J1"/>
    <mergeCell ref="A2:J2"/>
    <mergeCell ref="A11:J11"/>
    <mergeCell ref="A12:J12"/>
    <mergeCell ref="A3:J3"/>
    <mergeCell ref="A4:J4"/>
    <mergeCell ref="A5:J5"/>
    <mergeCell ref="A6:J6"/>
    <mergeCell ref="A7:J7"/>
    <mergeCell ref="A8:J8"/>
    <mergeCell ref="A9:J9"/>
  </mergeCells>
  <phoneticPr fontId="4" type="noConversion"/>
  <pageMargins left="0.51181102362204722" right="0.51181102362204722" top="0.78740157480314965" bottom="0.78740157480314965" header="0.31496062992125984" footer="0.31496062992125984"/>
  <pageSetup paperSize="9" scale="69" fitToHeight="0" orientation="portrait" horizontalDpi="360" verticalDpi="360" r:id="rId1"/>
  <rowBreaks count="2" manualBreakCount="2">
    <brk id="66" max="9" man="1"/>
    <brk id="110" max="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BLOCO ADMINISTRATIVO</vt:lpstr>
      <vt:lpstr>'BLOCO ADMINISTRATIVO'!Area_de_impressao</vt:lpstr>
      <vt:lpstr>'BLOCO ADMINISTRATIVO'!Titulos_de_impressao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Usuário do Windows</cp:lastModifiedBy>
  <cp:lastPrinted>2022-07-13T21:37:16Z</cp:lastPrinted>
  <dcterms:created xsi:type="dcterms:W3CDTF">2022-01-14T23:05:00Z</dcterms:created>
  <dcterms:modified xsi:type="dcterms:W3CDTF">2022-07-13T21:37:19Z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0E8352E4F5D7493380014047831C6AAD</vt:lpwstr>
  </property>
  <property fmtid="{D5CDD505-2E9C-101B-9397-08002B2CF9AE}" pid="3" name="KSOProductBuildVer">
    <vt:lpwstr>1046-11.2.0.10463</vt:lpwstr>
  </property>
</Properties>
</file>