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2"/>
  </bookViews>
  <sheets>
    <sheet name="composição" sheetId="1" r:id="rId1"/>
    <sheet name="ORÇAMENTO_BASE" sheetId="2" r:id="rId2"/>
    <sheet name="M_CRONG. FISICO OBRA" sheetId="3" r:id="rId3"/>
  </sheets>
  <definedNames>
    <definedName name="_xlnm.Print_Area" localSheetId="2">'M_CRONG. FISICO OBRA'!$A$1:$J$65</definedName>
    <definedName name="_xlnm.Print_Area" localSheetId="1">'ORÇAMENTO_BASE'!$A$1:$I$90</definedName>
    <definedName name="_xlnm.Print_Titles" localSheetId="1">'ORÇAMENTO_BASE'!$9:$14</definedName>
  </definedNames>
  <calcPr fullCalcOnLoad="1"/>
</workbook>
</file>

<file path=xl/sharedStrings.xml><?xml version="1.0" encoding="utf-8"?>
<sst xmlns="http://schemas.openxmlformats.org/spreadsheetml/2006/main" count="460" uniqueCount="273">
  <si>
    <t>QUANT.</t>
  </si>
  <si>
    <t>ITEM</t>
  </si>
  <si>
    <t xml:space="preserve">DISCRIMINAÇÃO </t>
  </si>
  <si>
    <t>UNID.</t>
  </si>
  <si>
    <t>01</t>
  </si>
  <si>
    <t>1.1</t>
  </si>
  <si>
    <t>Barracão da obra</t>
  </si>
  <si>
    <t>1.2</t>
  </si>
  <si>
    <t>02</t>
  </si>
  <si>
    <t>SERVIÇOS PRELIMINARES</t>
  </si>
  <si>
    <t>2.1</t>
  </si>
  <si>
    <t>03</t>
  </si>
  <si>
    <t>3.1</t>
  </si>
  <si>
    <t>04</t>
  </si>
  <si>
    <t>4.2</t>
  </si>
  <si>
    <t>m²</t>
  </si>
  <si>
    <t>05</t>
  </si>
  <si>
    <t>5.1</t>
  </si>
  <si>
    <t>06</t>
  </si>
  <si>
    <t>Valor por item -R$</t>
  </si>
  <si>
    <t xml:space="preserve">TOTAL GERAL </t>
  </si>
  <si>
    <t>Programa</t>
  </si>
  <si>
    <t>Proponente</t>
  </si>
  <si>
    <t>VALOR GLOBAL</t>
  </si>
  <si>
    <t>m</t>
  </si>
  <si>
    <t>m³</t>
  </si>
  <si>
    <t>SERVIÇOS</t>
  </si>
  <si>
    <t>6.1</t>
  </si>
  <si>
    <t>Assunto:</t>
  </si>
  <si>
    <t>Empreendimento:</t>
  </si>
  <si>
    <t>PLANILHA ORÇAMENTÁRIA</t>
  </si>
  <si>
    <t>Processo</t>
  </si>
  <si>
    <t>Responsável Técnico</t>
  </si>
  <si>
    <t>Responsável Técnico/CREA</t>
  </si>
  <si>
    <t>Total</t>
  </si>
  <si>
    <t>CRONOGRAMA FÍSICO-FINANCEIRO</t>
  </si>
  <si>
    <t>% s/ obra</t>
  </si>
  <si>
    <t>PREFEITURA MUN. DE SANTA ISABEL DO PARA</t>
  </si>
  <si>
    <t>Placa da obra</t>
  </si>
  <si>
    <t>1.3</t>
  </si>
  <si>
    <t>3.2</t>
  </si>
  <si>
    <t>3.3</t>
  </si>
  <si>
    <t>3.4</t>
  </si>
  <si>
    <t>unid</t>
  </si>
  <si>
    <t>4.1</t>
  </si>
  <si>
    <t>6.3</t>
  </si>
  <si>
    <t>07</t>
  </si>
  <si>
    <t>7.1</t>
  </si>
  <si>
    <t>7.2</t>
  </si>
  <si>
    <t>8.1</t>
  </si>
  <si>
    <t>Construção de Quadra Poliesportiva</t>
  </si>
  <si>
    <t>212.058-65</t>
  </si>
  <si>
    <t>ESPORTE E LAZER NA CIDADE/M Esportes</t>
  </si>
  <si>
    <t>Leonel Fontinelle Barbalho Jr. / 9619-D</t>
  </si>
  <si>
    <t>Locação da Obra</t>
  </si>
  <si>
    <t>Limpeza do terreno</t>
  </si>
  <si>
    <t>MOVIMENTO DE TERRA</t>
  </si>
  <si>
    <t>Fornec. de terra e compactação a 95%PN</t>
  </si>
  <si>
    <t>FUNDAÇÕES DO MURO</t>
  </si>
  <si>
    <t>Escavação manual de vala</t>
  </si>
  <si>
    <t>Lastro de concreto magro</t>
  </si>
  <si>
    <t>Alicerce em concreto ciclópico</t>
  </si>
  <si>
    <t>Baldrame em concreto simples</t>
  </si>
  <si>
    <t>ARQUIBANCADA</t>
  </si>
  <si>
    <t>1.4</t>
  </si>
  <si>
    <t>4.3</t>
  </si>
  <si>
    <t>4.4</t>
  </si>
  <si>
    <t>Concreto não estrutural, fck=13,5 Mpa, e=8cm</t>
  </si>
  <si>
    <t>Piso em concreto c/ junta de PVC, e=5cm</t>
  </si>
  <si>
    <t>Calçada de proteção</t>
  </si>
  <si>
    <t>5.2</t>
  </si>
  <si>
    <t>5.3</t>
  </si>
  <si>
    <t>PISO</t>
  </si>
  <si>
    <t>PAREDES E PAINÉIS</t>
  </si>
  <si>
    <t>Alvenaria de tijolos furados e=15cm</t>
  </si>
  <si>
    <t>Chapisco</t>
  </si>
  <si>
    <t>Reboco com argamassa mista traço 1:2:5</t>
  </si>
  <si>
    <t>Pilares em concreto armado incl. Forma</t>
  </si>
  <si>
    <t>Alambrado com tubo de ferro e tela de arame</t>
  </si>
  <si>
    <t>6.2</t>
  </si>
  <si>
    <t>6.4</t>
  </si>
  <si>
    <t>6.5</t>
  </si>
  <si>
    <t>ELEMENTOS ESPORTIVOS</t>
  </si>
  <si>
    <t>Suporte metálico p/ basquete aro</t>
  </si>
  <si>
    <t>Poste metálico p/ rede de vôlei</t>
  </si>
  <si>
    <t>Trave metálica p/ futsal</t>
  </si>
  <si>
    <t>7.3</t>
  </si>
  <si>
    <t>8</t>
  </si>
  <si>
    <t>ILUMINAÇÃO DA QUADRA</t>
  </si>
  <si>
    <t>Poste de ferro galvanizado de engatar, reto, cônico contínuo h=9m</t>
  </si>
  <si>
    <t>Refletor com lâmpada de vapor de mercúrio 400w e reator (fornec. E inst.)</t>
  </si>
  <si>
    <t>cabo multiflex 3x10+10 paa ramal de entrada, 06/01 Kva (fornec. E inst.)</t>
  </si>
  <si>
    <t>Para raio eletrônico VCL 40KA</t>
  </si>
  <si>
    <t>Cabo nú 50mm² p/ aterramento</t>
  </si>
  <si>
    <t>Haste de cobre c/ conector p/ aterramento</t>
  </si>
  <si>
    <t>Quadro de distribuição elétrica c/ capacidade de 6 disjuntores (fornec. E inst.)</t>
  </si>
  <si>
    <t>Disjuntor termo-magnético bipolar 16A (fornec. E instalação</t>
  </si>
  <si>
    <t>Disjuntor termo-magnético bipolar 3P-40A (fornec. E instalação)</t>
  </si>
  <si>
    <t>Eletroduto de 3/4" PVC embutido em piso (fonec. E inst.)</t>
  </si>
  <si>
    <t>Cabo isilante anti-chama, 06/1,0Kva, bitola 4mm²(fornec. E instalação)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</si>
  <si>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</si>
  <si>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</si>
  <si>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</si>
  <si>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</si>
  <si>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</si>
  <si>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</si>
  <si>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</si>
  <si>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</si>
  <si>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</si>
  <si>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</si>
  <si>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u</t>
  </si>
  <si>
    <t>9</t>
  </si>
  <si>
    <t>PINTURA</t>
  </si>
  <si>
    <t>Pintura em tinta antiferruginosa em elemento metálico</t>
  </si>
  <si>
    <t>Pintura acrílica</t>
  </si>
  <si>
    <t>Pintura em esmalte em elemento metálico</t>
  </si>
  <si>
    <t>Demarcação da quadra em tinta nova cor</t>
  </si>
  <si>
    <t>9.1</t>
  </si>
  <si>
    <t>9.2</t>
  </si>
  <si>
    <t>9.3</t>
  </si>
  <si>
    <t>9.4</t>
  </si>
  <si>
    <t>10</t>
  </si>
  <si>
    <t>LIMPEZA FINAL</t>
  </si>
  <si>
    <t>Limpeza da obra</t>
  </si>
  <si>
    <t>1º ETAPA</t>
  </si>
  <si>
    <t>2º ETAPA</t>
  </si>
  <si>
    <t>3º ETAPA</t>
  </si>
  <si>
    <t>2.3</t>
  </si>
  <si>
    <t>P. TOTAL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</si>
  <si>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</si>
  <si>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b/>
        <sz val="10"/>
        <rFont val="Arial"/>
        <family val="2"/>
      </rPr>
      <t>²</t>
    </r>
  </si>
  <si>
    <r>
      <t>m</t>
    </r>
    <r>
      <rPr>
        <vertAlign val="superscript"/>
        <sz val="10"/>
        <rFont val="Arial"/>
        <family val="2"/>
      </rPr>
      <t>3</t>
    </r>
  </si>
  <si>
    <t>2.2</t>
  </si>
  <si>
    <t>SERVIÇOS PRELIMINARES:</t>
  </si>
  <si>
    <t>Item</t>
  </si>
  <si>
    <t>Unid.</t>
  </si>
  <si>
    <t>Quant.</t>
  </si>
  <si>
    <t>P. Unit. s/ BDI</t>
  </si>
  <si>
    <t>Esmalte s/ ferro (superf. lisa)</t>
  </si>
  <si>
    <t>Fundação corrida/bloco c/pedra preta arg.no traço 1:8</t>
  </si>
  <si>
    <t>BDI</t>
  </si>
  <si>
    <t>Cod.</t>
  </si>
  <si>
    <t>DISCRIMINAÇÃO</t>
  </si>
  <si>
    <t>un</t>
  </si>
  <si>
    <t>10.1</t>
  </si>
  <si>
    <t>Passarela coberta c/telhas de barro (com pilar 6"x3")</t>
  </si>
  <si>
    <t>10.2</t>
  </si>
  <si>
    <t>P. Unit. c/ BDI 26,01%</t>
  </si>
  <si>
    <t>PREFEITURA MUNICIPAL DE IPIXUNA DO PARÁ</t>
  </si>
  <si>
    <t>CNPJ: 83.268.011/0001-84</t>
  </si>
  <si>
    <t>SECRETARIA MUNICIPAL DE OBRAS, TRANSPORTE, ÁGUA E URBANISMO</t>
  </si>
  <si>
    <t>PERIMETRO</t>
  </si>
  <si>
    <t>Placa de obra em lona com plotagem de gráfica</t>
  </si>
  <si>
    <t>ESQUADRIAS</t>
  </si>
  <si>
    <t>2.4</t>
  </si>
  <si>
    <t>Ipixuna do Pará, 28 setembro de 2021.</t>
  </si>
  <si>
    <t>REFERÊNCIA: SINAPI ABRIL/21 - DESONERADO / SEDOP MAR 2021.</t>
  </si>
  <si>
    <t>Ref.</t>
  </si>
  <si>
    <t>SEDOP</t>
  </si>
  <si>
    <t>Técnico responsável</t>
  </si>
  <si>
    <t>Prazo de execução 90 dias</t>
  </si>
  <si>
    <t>BDI( % ):    27,42</t>
  </si>
  <si>
    <t>RESPONSAVEL TÉCNICO: ARQUITETO WILLIAM MARQUES PEREIRA   CAU A121444-6         Contato: (91) 981510260                 e-mail: wmparquiteto@gmail.com</t>
  </si>
  <si>
    <t>Arquiteto William Marques - CAU A121444-6</t>
  </si>
  <si>
    <t>DEMOLIÇÕES E RETIRADAS</t>
  </si>
  <si>
    <t>Retirada de ventilador de teto</t>
  </si>
  <si>
    <t>Tela de arame galv.fio 12#2" fix.c/cant.de ferro(s/muro)</t>
  </si>
  <si>
    <t>Portão de ferro 1/2" c/ ferragens (incl. pint. anti-corrosiva)</t>
  </si>
  <si>
    <t>FERRAGEM- PORTAS/JANELA</t>
  </si>
  <si>
    <t>Fechadura para porta de banheiro</t>
  </si>
  <si>
    <t xml:space="preserve">REVESTIMENTO </t>
  </si>
  <si>
    <t>Alvenaria tijolo de barro a cutelo</t>
  </si>
  <si>
    <t>Divisória naval perfil em aço/miolo celular</t>
  </si>
  <si>
    <t>Revestimento Cerâmico Padrão Médio</t>
  </si>
  <si>
    <t>TELHADO</t>
  </si>
  <si>
    <t>Retirada e recolocação de telha cerâmica</t>
  </si>
  <si>
    <t>Acrílica (usar na pintura das paredes internas e externas)</t>
  </si>
  <si>
    <t>Esmalte s/ madeira c/ selador sem massa</t>
  </si>
  <si>
    <t>Verniz poliuretano sobre madeiramento do telhado</t>
  </si>
  <si>
    <t>7.4</t>
  </si>
  <si>
    <t xml:space="preserve">INSTALAÇÕES ELÉTRICAS </t>
  </si>
  <si>
    <t>Cabo de cobre 2,5mm2 - 750 V</t>
  </si>
  <si>
    <t>Interruptor 2 teclas simples (s/fiaçao)</t>
  </si>
  <si>
    <t>Lâmpada compacta fluorescente 20w. Fornecimento e instalação</t>
  </si>
  <si>
    <t>Bocal com rabicho</t>
  </si>
  <si>
    <t>INSTALAÇÕES HIDROSANITARIAS</t>
  </si>
  <si>
    <t>Caixa de descarga plastica - externa</t>
  </si>
  <si>
    <t>Grelha metálica p/ caixa sifonada - 10x10cm</t>
  </si>
  <si>
    <t>Torneira plastica de 1/2"</t>
  </si>
  <si>
    <t>ELEMENTOS DE ESCOLA</t>
  </si>
  <si>
    <t>Ventilador de parede</t>
  </si>
  <si>
    <t>Vidro canelado e=3mm</t>
  </si>
  <si>
    <t xml:space="preserve">Quadro magnético branco c/ apoio para apagador </t>
  </si>
  <si>
    <t>URBANIZAÇÃO</t>
  </si>
  <si>
    <t>11.1</t>
  </si>
  <si>
    <t>Limpeza geral e entrega da obra</t>
  </si>
  <si>
    <t>12.1</t>
  </si>
  <si>
    <t>250582</t>
  </si>
  <si>
    <t>100816</t>
  </si>
  <si>
    <t>061353</t>
  </si>
  <si>
    <t>110644</t>
  </si>
  <si>
    <t>SINAPI</t>
  </si>
  <si>
    <t>100328</t>
  </si>
  <si>
    <t>150377</t>
  </si>
  <si>
    <t>150302</t>
  </si>
  <si>
    <t>150210</t>
  </si>
  <si>
    <t>170418</t>
  </si>
  <si>
    <t>171128</t>
  </si>
  <si>
    <t>190224</t>
  </si>
  <si>
    <t>190230</t>
  </si>
  <si>
    <t>10.3</t>
  </si>
  <si>
    <t>251520</t>
  </si>
  <si>
    <t>William Marques Pereira</t>
  </si>
  <si>
    <t>Arquiteto CAU BR A121444-6</t>
  </si>
  <si>
    <t>020235</t>
  </si>
  <si>
    <t>Retirada de piso ceramico, inclusive camada regularizadora</t>
  </si>
  <si>
    <t>150741</t>
  </si>
  <si>
    <t>MURO EM ALVENARIA CHAPISCADO H=2,00M</t>
  </si>
  <si>
    <t>1.5</t>
  </si>
  <si>
    <t>1.6</t>
  </si>
  <si>
    <t>1.7</t>
  </si>
  <si>
    <t>1.8</t>
  </si>
  <si>
    <t>Retirada de entulho - manualmente (incluindo caixa coletora)</t>
  </si>
  <si>
    <t>Escavação manual ate 1.50m de profundidade</t>
  </si>
  <si>
    <t>Baldrame em conc.ciclópico c/pedra preta incl.forma</t>
  </si>
  <si>
    <t>Concreto armado fck=20MPA c/ forma mad. branca (incl.</t>
  </si>
  <si>
    <t>Chapisco de cimento e areia no traço 1:3</t>
  </si>
  <si>
    <t>Locação planimetrica de linha</t>
  </si>
  <si>
    <t>Arquiteto  CAU BR A121444-6</t>
  </si>
  <si>
    <t>V. Parcial</t>
  </si>
  <si>
    <t xml:space="preserve">composição 1 : com base no item 260213 tabela SEDOP </t>
  </si>
  <si>
    <t>Sub Total:</t>
  </si>
  <si>
    <t>COMP 1</t>
  </si>
  <si>
    <t>Muro em alvenaria,chapiscado (h=2.0m)</t>
  </si>
  <si>
    <t>7.5</t>
  </si>
  <si>
    <t>caiação em meio fio</t>
  </si>
  <si>
    <t>83693</t>
  </si>
  <si>
    <t>quantidade</t>
  </si>
  <si>
    <t>coeficiente</t>
  </si>
  <si>
    <t>7.6</t>
  </si>
  <si>
    <t>150129</t>
  </si>
  <si>
    <t>Emassamento de parede p/ receber pintura PVA</t>
  </si>
  <si>
    <t>3.5</t>
  </si>
  <si>
    <t>ENDEREÇO: COMUNIDADE ENALCO</t>
  </si>
  <si>
    <t>OBJETO:  REFORMA E CONSTRUÇÃO DO MURO DA ESCOLA TIRADENTES</t>
  </si>
  <si>
    <t>2.5</t>
  </si>
  <si>
    <t>Retirada de louça sanitária</t>
  </si>
  <si>
    <t>Retirada de grade de ferro</t>
  </si>
  <si>
    <t>Retirada de divisória (painel cego)</t>
  </si>
  <si>
    <t>021532</t>
  </si>
  <si>
    <t>REFORMA E CONSTRUÇÃO DO MURO DA ESCOLA TIRADENTES</t>
  </si>
  <si>
    <t>Porta divisória Naval c/ ferragens - c/ perfil de aço</t>
  </si>
  <si>
    <t>091378</t>
  </si>
  <si>
    <t>141336</t>
  </si>
  <si>
    <t>Forro em lambri de PVC</t>
  </si>
  <si>
    <t>33,58</t>
  </si>
  <si>
    <t>Interruptor 3 teclas simples (s/fiaçao)</t>
  </si>
  <si>
    <t>170338</t>
  </si>
  <si>
    <t>Tampa cega 4"x2" plástica</t>
  </si>
  <si>
    <t>9.5</t>
  </si>
  <si>
    <t>9.6</t>
  </si>
  <si>
    <t>9.7</t>
  </si>
  <si>
    <t>180844</t>
  </si>
  <si>
    <t>Revisão de ponto de água</t>
  </si>
  <si>
    <t>pt</t>
  </si>
  <si>
    <t>Assento plastico</t>
  </si>
  <si>
    <t>190806</t>
  </si>
  <si>
    <t>Registro de pressão c/ canopla - 1/2"</t>
  </si>
  <si>
    <t>Mictorio individual em louça c/ acessorios</t>
  </si>
  <si>
    <t>10.4</t>
  </si>
  <si>
    <t>Espelho de cristal (0,40x0,60m) com moldura em alumínio</t>
  </si>
  <si>
    <t>PEQUENAS OBRAS</t>
  </si>
  <si>
    <t>250717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</si>
</sst>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%"/>
    <numFmt numFmtId="184" formatCode="&quot;Ativado&quot;;&quot;Ativado&quot;;&quot;Desativado&quot;"/>
    <numFmt numFmtId="185" formatCode="0.0"/>
    <numFmt numFmtId="186" formatCode="0.000"/>
    <numFmt numFmtId="187" formatCode="0.0000"/>
    <numFmt numFmtId="188" formatCode="0.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7" fontId="2" fillId="0" borderId="0" xfId="63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justify"/>
    </xf>
    <xf numFmtId="0" fontId="4" fillId="0" borderId="10" xfId="0" applyFont="1" applyFill="1" applyBorder="1" applyAlignment="1">
      <alignment horizontal="right" vertical="justify"/>
    </xf>
    <xf numFmtId="177" fontId="2" fillId="0" borderId="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63" applyFont="1" applyFill="1" applyBorder="1" applyAlignment="1">
      <alignment horizontal="right" vertical="center"/>
    </xf>
    <xf numFmtId="177" fontId="0" fillId="0" borderId="0" xfId="63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177" fontId="0" fillId="0" borderId="10" xfId="63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/>
    </xf>
    <xf numFmtId="177" fontId="0" fillId="0" borderId="10" xfId="63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77" fontId="7" fillId="0" borderId="10" xfId="63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justify"/>
    </xf>
    <xf numFmtId="177" fontId="3" fillId="0" borderId="0" xfId="0" applyNumberFormat="1" applyFont="1" applyBorder="1" applyAlignment="1">
      <alignment vertical="center"/>
    </xf>
    <xf numFmtId="177" fontId="3" fillId="0" borderId="0" xfId="63" applyFont="1" applyBorder="1" applyAlignment="1">
      <alignment horizontal="right" vertical="center"/>
    </xf>
    <xf numFmtId="4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3" fontId="5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vertical="center"/>
    </xf>
    <xf numFmtId="177" fontId="9" fillId="0" borderId="12" xfId="63" applyFont="1" applyFill="1" applyBorder="1" applyAlignment="1">
      <alignment horizontal="right" vertical="center"/>
    </xf>
    <xf numFmtId="177" fontId="9" fillId="0" borderId="14" xfId="63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wrapText="1"/>
    </xf>
    <xf numFmtId="177" fontId="9" fillId="0" borderId="14" xfId="63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43" fontId="54" fillId="0" borderId="10" xfId="63" applyNumberFormat="1" applyFont="1" applyBorder="1" applyAlignment="1">
      <alignment vertical="center"/>
    </xf>
    <xf numFmtId="177" fontId="9" fillId="0" borderId="10" xfId="63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 vertical="justify"/>
    </xf>
    <xf numFmtId="43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177" fontId="2" fillId="0" borderId="0" xfId="63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9" fillId="0" borderId="12" xfId="63" applyFont="1" applyFill="1" applyBorder="1" applyAlignment="1">
      <alignment vertical="center"/>
    </xf>
    <xf numFmtId="177" fontId="9" fillId="0" borderId="10" xfId="63" applyFont="1" applyFill="1" applyBorder="1" applyAlignment="1">
      <alignment/>
    </xf>
    <xf numFmtId="177" fontId="54" fillId="0" borderId="10" xfId="63" applyFont="1" applyBorder="1" applyAlignment="1">
      <alignment vertical="center"/>
    </xf>
    <xf numFmtId="177" fontId="54" fillId="0" borderId="12" xfId="63" applyFont="1" applyBorder="1" applyAlignment="1">
      <alignment vertical="center"/>
    </xf>
    <xf numFmtId="177" fontId="54" fillId="0" borderId="10" xfId="63" applyFont="1" applyFill="1" applyBorder="1" applyAlignment="1">
      <alignment/>
    </xf>
    <xf numFmtId="177" fontId="54" fillId="0" borderId="10" xfId="63" applyFont="1" applyFill="1" applyBorder="1" applyAlignment="1">
      <alignment/>
    </xf>
    <xf numFmtId="177" fontId="54" fillId="0" borderId="10" xfId="63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3" fontId="10" fillId="0" borderId="0" xfId="0" applyNumberFormat="1" applyFont="1" applyBorder="1" applyAlignment="1">
      <alignment vertical="center"/>
    </xf>
    <xf numFmtId="177" fontId="10" fillId="0" borderId="0" xfId="63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10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4" borderId="1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3" fontId="54" fillId="4" borderId="10" xfId="63" applyNumberFormat="1" applyFont="1" applyFill="1" applyBorder="1" applyAlignment="1">
      <alignment vertical="center"/>
    </xf>
    <xf numFmtId="177" fontId="54" fillId="4" borderId="12" xfId="63" applyFont="1" applyFill="1" applyBorder="1" applyAlignment="1">
      <alignment vertical="center"/>
    </xf>
    <xf numFmtId="177" fontId="9" fillId="4" borderId="12" xfId="63" applyFont="1" applyFill="1" applyBorder="1" applyAlignment="1">
      <alignment horizontal="right" vertical="center"/>
    </xf>
    <xf numFmtId="177" fontId="10" fillId="4" borderId="14" xfId="63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vertical="center"/>
    </xf>
    <xf numFmtId="177" fontId="9" fillId="4" borderId="12" xfId="63" applyFont="1" applyFill="1" applyBorder="1" applyAlignment="1">
      <alignment vertical="center"/>
    </xf>
    <xf numFmtId="0" fontId="54" fillId="4" borderId="10" xfId="0" applyFont="1" applyFill="1" applyBorder="1" applyAlignment="1">
      <alignment horizontal="center" vertical="center"/>
    </xf>
    <xf numFmtId="43" fontId="55" fillId="4" borderId="14" xfId="63" applyNumberFormat="1" applyFont="1" applyFill="1" applyBorder="1" applyAlignment="1">
      <alignment vertical="center"/>
    </xf>
    <xf numFmtId="177" fontId="54" fillId="4" borderId="10" xfId="63" applyFont="1" applyFill="1" applyBorder="1" applyAlignment="1">
      <alignment vertical="center"/>
    </xf>
    <xf numFmtId="0" fontId="55" fillId="4" borderId="10" xfId="0" applyFont="1" applyFill="1" applyBorder="1" applyAlignment="1">
      <alignment horizontal="center" vertical="center"/>
    </xf>
    <xf numFmtId="43" fontId="55" fillId="4" borderId="10" xfId="63" applyNumberFormat="1" applyFont="1" applyFill="1" applyBorder="1" applyAlignment="1">
      <alignment vertical="center"/>
    </xf>
    <xf numFmtId="177" fontId="55" fillId="4" borderId="10" xfId="63" applyFont="1" applyFill="1" applyBorder="1" applyAlignment="1">
      <alignment vertical="center"/>
    </xf>
    <xf numFmtId="177" fontId="9" fillId="4" borderId="10" xfId="63" applyFont="1" applyFill="1" applyBorder="1" applyAlignment="1">
      <alignment vertical="center"/>
    </xf>
    <xf numFmtId="177" fontId="54" fillId="4" borderId="10" xfId="63" applyFont="1" applyFill="1" applyBorder="1" applyAlignment="1">
      <alignment/>
    </xf>
    <xf numFmtId="177" fontId="10" fillId="4" borderId="14" xfId="63" applyFont="1" applyFill="1" applyBorder="1" applyAlignment="1">
      <alignment/>
    </xf>
    <xf numFmtId="0" fontId="10" fillId="4" borderId="1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177" fontId="10" fillId="4" borderId="14" xfId="63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19" xfId="0" applyFont="1" applyBorder="1" applyAlignment="1">
      <alignment/>
    </xf>
    <xf numFmtId="10" fontId="10" fillId="0" borderId="16" xfId="51" applyNumberFormat="1" applyFont="1" applyBorder="1" applyAlignment="1">
      <alignment horizontal="center" vertical="center"/>
    </xf>
    <xf numFmtId="0" fontId="12" fillId="34" borderId="20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10" fontId="10" fillId="0" borderId="12" xfId="51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10" fontId="10" fillId="0" borderId="22" xfId="51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12" fillId="36" borderId="20" xfId="0" applyFont="1" applyFill="1" applyBorder="1" applyAlignment="1">
      <alignment vertical="center"/>
    </xf>
    <xf numFmtId="0" fontId="12" fillId="36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2" fillId="36" borderId="19" xfId="0" applyFont="1" applyFill="1" applyBorder="1" applyAlignment="1">
      <alignment vertical="center"/>
    </xf>
    <xf numFmtId="4" fontId="12" fillId="0" borderId="22" xfId="0" applyNumberFormat="1" applyFont="1" applyBorder="1" applyAlignment="1">
      <alignment vertical="center"/>
    </xf>
    <xf numFmtId="0" fontId="12" fillId="36" borderId="16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177" fontId="9" fillId="0" borderId="0" xfId="63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177" fontId="2" fillId="0" borderId="0" xfId="63" applyFont="1" applyAlignment="1">
      <alignment/>
    </xf>
    <xf numFmtId="177" fontId="1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9" fontId="12" fillId="0" borderId="20" xfId="51" applyFont="1" applyBorder="1" applyAlignment="1">
      <alignment vertical="center"/>
    </xf>
    <xf numFmtId="9" fontId="12" fillId="0" borderId="23" xfId="51" applyFont="1" applyBorder="1" applyAlignment="1">
      <alignment vertical="center"/>
    </xf>
    <xf numFmtId="10" fontId="12" fillId="0" borderId="23" xfId="51" applyNumberFormat="1" applyFont="1" applyBorder="1" applyAlignment="1">
      <alignment vertical="center"/>
    </xf>
    <xf numFmtId="10" fontId="12" fillId="0" borderId="24" xfId="51" applyNumberFormat="1" applyFont="1" applyBorder="1" applyAlignment="1">
      <alignment vertical="center"/>
    </xf>
    <xf numFmtId="176" fontId="12" fillId="0" borderId="21" xfId="46" applyFont="1" applyBorder="1" applyAlignment="1">
      <alignment vertical="center"/>
    </xf>
    <xf numFmtId="176" fontId="12" fillId="0" borderId="12" xfId="46" applyFont="1" applyBorder="1" applyAlignment="1">
      <alignment vertical="center"/>
    </xf>
    <xf numFmtId="176" fontId="12" fillId="0" borderId="0" xfId="46" applyFont="1" applyBorder="1" applyAlignment="1">
      <alignment vertical="center"/>
    </xf>
    <xf numFmtId="176" fontId="12" fillId="0" borderId="16" xfId="46" applyFont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/>
    </xf>
    <xf numFmtId="0" fontId="10" fillId="4" borderId="2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0" fillId="33" borderId="27" xfId="0" applyFont="1" applyFill="1" applyBorder="1" applyAlignment="1">
      <alignment horizontal="left" wrapText="1"/>
    </xf>
    <xf numFmtId="0" fontId="9" fillId="33" borderId="10" xfId="0" applyFont="1" applyFill="1" applyBorder="1" applyAlignment="1" quotePrefix="1">
      <alignment/>
    </xf>
    <xf numFmtId="0" fontId="9" fillId="33" borderId="0" xfId="0" applyFont="1" applyFill="1" applyAlignment="1">
      <alignment/>
    </xf>
    <xf numFmtId="0" fontId="9" fillId="37" borderId="10" xfId="0" applyFont="1" applyFill="1" applyBorder="1" applyAlignment="1" quotePrefix="1">
      <alignment/>
    </xf>
    <xf numFmtId="0" fontId="10" fillId="33" borderId="27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177" fontId="9" fillId="0" borderId="10" xfId="63" applyFont="1" applyFill="1" applyBorder="1" applyAlignment="1">
      <alignment horizontal="right" vertical="center"/>
    </xf>
    <xf numFmtId="177" fontId="10" fillId="0" borderId="10" xfId="63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4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77" fontId="10" fillId="33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18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10" fillId="4" borderId="10" xfId="0" applyFont="1" applyFill="1" applyBorder="1" applyAlignment="1">
      <alignment vertical="center"/>
    </xf>
    <xf numFmtId="49" fontId="9" fillId="33" borderId="21" xfId="0" applyNumberFormat="1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right" wrapText="1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vertical="center"/>
    </xf>
    <xf numFmtId="177" fontId="54" fillId="0" borderId="12" xfId="63" applyFont="1" applyFill="1" applyBorder="1" applyAlignment="1">
      <alignment vertical="center"/>
    </xf>
    <xf numFmtId="4" fontId="12" fillId="0" borderId="16" xfId="0" applyNumberFormat="1" applyFont="1" applyBorder="1" applyAlignment="1">
      <alignment horizontal="center" vertical="center"/>
    </xf>
    <xf numFmtId="176" fontId="12" fillId="0" borderId="22" xfId="46" applyFont="1" applyBorder="1" applyAlignment="1">
      <alignment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4" fontId="12" fillId="36" borderId="20" xfId="0" applyNumberFormat="1" applyFont="1" applyFill="1" applyBorder="1" applyAlignment="1">
      <alignment horizontal="center" vertical="center"/>
    </xf>
    <xf numFmtId="176" fontId="12" fillId="36" borderId="20" xfId="46" applyFont="1" applyFill="1" applyBorder="1" applyAlignment="1">
      <alignment vertical="center"/>
    </xf>
    <xf numFmtId="176" fontId="12" fillId="36" borderId="16" xfId="46" applyFont="1" applyFill="1" applyBorder="1" applyAlignment="1">
      <alignment vertical="center"/>
    </xf>
    <xf numFmtId="0" fontId="0" fillId="33" borderId="0" xfId="0" applyFont="1" applyFill="1" applyAlignment="1">
      <alignment/>
    </xf>
    <xf numFmtId="177" fontId="9" fillId="0" borderId="27" xfId="63" applyFont="1" applyFill="1" applyBorder="1" applyAlignment="1">
      <alignment vertical="center"/>
    </xf>
    <xf numFmtId="177" fontId="9" fillId="0" borderId="0" xfId="63" applyFont="1" applyFill="1" applyBorder="1" applyAlignment="1">
      <alignment horizontal="right" vertical="center"/>
    </xf>
    <xf numFmtId="43" fontId="54" fillId="33" borderId="10" xfId="63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177" fontId="9" fillId="33" borderId="12" xfId="63" applyFont="1" applyFill="1" applyBorder="1" applyAlignment="1">
      <alignment vertical="center"/>
    </xf>
    <xf numFmtId="177" fontId="9" fillId="33" borderId="12" xfId="63" applyFont="1" applyFill="1" applyBorder="1" applyAlignment="1">
      <alignment horizontal="right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77" fontId="9" fillId="4" borderId="14" xfId="63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4" fontId="9" fillId="33" borderId="10" xfId="0" applyNumberFormat="1" applyFont="1" applyFill="1" applyBorder="1" applyAlignment="1">
      <alignment horizontal="center" vertical="center"/>
    </xf>
    <xf numFmtId="177" fontId="9" fillId="33" borderId="0" xfId="63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/>
    </xf>
    <xf numFmtId="0" fontId="10" fillId="10" borderId="33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wrapText="1"/>
    </xf>
    <xf numFmtId="0" fontId="10" fillId="10" borderId="35" xfId="0" applyFont="1" applyFill="1" applyBorder="1" applyAlignment="1">
      <alignment horizontal="left" vertical="center"/>
    </xf>
    <xf numFmtId="0" fontId="10" fillId="10" borderId="36" xfId="0" applyFont="1" applyFill="1" applyBorder="1" applyAlignment="1">
      <alignment horizontal="left" vertical="center"/>
    </xf>
    <xf numFmtId="0" fontId="10" fillId="10" borderId="37" xfId="0" applyFont="1" applyFill="1" applyBorder="1" applyAlignment="1">
      <alignment horizontal="left" vertical="center"/>
    </xf>
    <xf numFmtId="0" fontId="10" fillId="10" borderId="38" xfId="0" applyFont="1" applyFill="1" applyBorder="1" applyAlignment="1">
      <alignment horizontal="justify" vertical="center"/>
    </xf>
    <xf numFmtId="0" fontId="10" fillId="10" borderId="32" xfId="0" applyFont="1" applyFill="1" applyBorder="1" applyAlignment="1">
      <alignment vertical="center"/>
    </xf>
    <xf numFmtId="0" fontId="10" fillId="10" borderId="39" xfId="0" applyFont="1" applyFill="1" applyBorder="1" applyAlignment="1">
      <alignment vertical="center"/>
    </xf>
    <xf numFmtId="0" fontId="10" fillId="10" borderId="38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10" fillId="10" borderId="38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10" fillId="10" borderId="39" xfId="0" applyFont="1" applyFill="1" applyBorder="1" applyAlignment="1">
      <alignment horizontal="center" vertical="center" wrapText="1"/>
    </xf>
    <xf numFmtId="176" fontId="11" fillId="10" borderId="38" xfId="46" applyFont="1" applyFill="1" applyBorder="1" applyAlignment="1">
      <alignment horizontal="center" vertical="center"/>
    </xf>
    <xf numFmtId="176" fontId="11" fillId="10" borderId="39" xfId="46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left" vertical="center"/>
    </xf>
    <xf numFmtId="0" fontId="4" fillId="38" borderId="40" xfId="0" applyFont="1" applyFill="1" applyBorder="1" applyAlignment="1">
      <alignment horizontal="left" vertical="center"/>
    </xf>
    <xf numFmtId="0" fontId="4" fillId="38" borderId="23" xfId="0" applyFont="1" applyFill="1" applyBorder="1" applyAlignment="1">
      <alignment horizontal="left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38" borderId="18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176" fontId="10" fillId="0" borderId="41" xfId="46" applyFont="1" applyBorder="1" applyAlignment="1">
      <alignment horizontal="center" vertical="center"/>
    </xf>
    <xf numFmtId="176" fontId="10" fillId="0" borderId="37" xfId="46" applyFont="1" applyBorder="1" applyAlignment="1">
      <alignment horizontal="center" vertical="center"/>
    </xf>
    <xf numFmtId="176" fontId="10" fillId="0" borderId="19" xfId="46" applyFont="1" applyBorder="1" applyAlignment="1">
      <alignment horizontal="center" vertical="center"/>
    </xf>
    <xf numFmtId="176" fontId="10" fillId="0" borderId="42" xfId="46" applyFont="1" applyBorder="1" applyAlignment="1">
      <alignment horizontal="center" vertical="center"/>
    </xf>
    <xf numFmtId="176" fontId="10" fillId="0" borderId="18" xfId="46" applyFont="1" applyBorder="1" applyAlignment="1">
      <alignment horizontal="center" vertical="center"/>
    </xf>
    <xf numFmtId="176" fontId="10" fillId="0" borderId="43" xfId="46" applyFont="1" applyBorder="1" applyAlignment="1">
      <alignment horizontal="center" vertical="center"/>
    </xf>
    <xf numFmtId="176" fontId="10" fillId="0" borderId="24" xfId="46" applyFont="1" applyBorder="1" applyAlignment="1">
      <alignment horizontal="center" vertical="center"/>
    </xf>
    <xf numFmtId="176" fontId="10" fillId="0" borderId="44" xfId="46" applyFont="1" applyBorder="1" applyAlignment="1">
      <alignment horizontal="center" vertical="center"/>
    </xf>
    <xf numFmtId="176" fontId="10" fillId="0" borderId="45" xfId="46" applyFont="1" applyBorder="1" applyAlignment="1">
      <alignment horizontal="center" vertical="center"/>
    </xf>
    <xf numFmtId="176" fontId="10" fillId="0" borderId="39" xfId="46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10" fontId="10" fillId="0" borderId="22" xfId="51" applyNumberFormat="1" applyFont="1" applyBorder="1" applyAlignment="1">
      <alignment horizontal="center" vertical="center"/>
    </xf>
    <xf numFmtId="10" fontId="10" fillId="0" borderId="16" xfId="51" applyNumberFormat="1" applyFont="1" applyBorder="1" applyAlignment="1">
      <alignment horizontal="center" vertical="center"/>
    </xf>
    <xf numFmtId="10" fontId="10" fillId="0" borderId="12" xfId="5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10" fontId="10" fillId="0" borderId="48" xfId="51" applyNumberFormat="1" applyFont="1" applyBorder="1" applyAlignment="1">
      <alignment horizontal="center" vertical="center"/>
    </xf>
    <xf numFmtId="0" fontId="3" fillId="10" borderId="41" xfId="0" applyFont="1" applyFill="1" applyBorder="1" applyAlignment="1">
      <alignment horizontal="left" vertical="center"/>
    </xf>
    <xf numFmtId="0" fontId="3" fillId="10" borderId="36" xfId="0" applyFont="1" applyFill="1" applyBorder="1" applyAlignment="1">
      <alignment horizontal="left" vertical="center"/>
    </xf>
    <xf numFmtId="0" fontId="3" fillId="10" borderId="37" xfId="0" applyFont="1" applyFill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10" borderId="24" xfId="0" applyFont="1" applyFill="1" applyBorder="1" applyAlignment="1">
      <alignment horizontal="left" vertical="center"/>
    </xf>
    <xf numFmtId="0" fontId="3" fillId="10" borderId="40" xfId="0" applyFont="1" applyFill="1" applyBorder="1" applyAlignment="1">
      <alignment horizontal="left" vertical="center"/>
    </xf>
    <xf numFmtId="0" fontId="3" fillId="10" borderId="44" xfId="0" applyFont="1" applyFill="1" applyBorder="1" applyAlignment="1">
      <alignment horizontal="left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left" vertical="center"/>
    </xf>
    <xf numFmtId="0" fontId="3" fillId="10" borderId="23" xfId="0" applyFont="1" applyFill="1" applyBorder="1" applyAlignment="1">
      <alignment horizontal="left" vertical="center"/>
    </xf>
    <xf numFmtId="0" fontId="3" fillId="10" borderId="35" xfId="0" applyFont="1" applyFill="1" applyBorder="1" applyAlignment="1">
      <alignment horizontal="left" vertical="center"/>
    </xf>
    <xf numFmtId="0" fontId="3" fillId="10" borderId="46" xfId="0" applyFont="1" applyFill="1" applyBorder="1" applyAlignment="1">
      <alignment horizontal="left" vertical="center"/>
    </xf>
    <xf numFmtId="0" fontId="3" fillId="10" borderId="45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176" fontId="3" fillId="10" borderId="48" xfId="46" applyFont="1" applyFill="1" applyBorder="1" applyAlignment="1">
      <alignment horizontal="center" vertical="center" wrapText="1"/>
    </xf>
    <xf numFmtId="176" fontId="3" fillId="10" borderId="28" xfId="46" applyFont="1" applyFill="1" applyBorder="1" applyAlignment="1">
      <alignment horizontal="center" vertical="center" wrapText="1"/>
    </xf>
    <xf numFmtId="9" fontId="3" fillId="10" borderId="48" xfId="51" applyNumberFormat="1" applyFont="1" applyFill="1" applyBorder="1" applyAlignment="1">
      <alignment horizontal="center" vertical="center" wrapText="1"/>
    </xf>
    <xf numFmtId="9" fontId="3" fillId="10" borderId="28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/>
    </xf>
    <xf numFmtId="176" fontId="3" fillId="10" borderId="41" xfId="46" applyFont="1" applyFill="1" applyBorder="1" applyAlignment="1">
      <alignment horizontal="center" vertical="center" wrapText="1"/>
    </xf>
    <xf numFmtId="176" fontId="3" fillId="10" borderId="37" xfId="46" applyFont="1" applyFill="1" applyBorder="1" applyAlignment="1">
      <alignment horizontal="center" vertical="center" wrapText="1"/>
    </xf>
    <xf numFmtId="176" fontId="3" fillId="10" borderId="45" xfId="46" applyFont="1" applyFill="1" applyBorder="1" applyAlignment="1">
      <alignment horizontal="center" vertical="center" wrapText="1"/>
    </xf>
    <xf numFmtId="176" fontId="3" fillId="10" borderId="39" xfId="46" applyFont="1" applyFill="1" applyBorder="1" applyAlignment="1">
      <alignment horizontal="center" vertical="center" wrapText="1"/>
    </xf>
    <xf numFmtId="0" fontId="3" fillId="10" borderId="58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2762250</xdr:colOff>
      <xdr:row>1</xdr:row>
      <xdr:rowOff>123825</xdr:rowOff>
    </xdr:from>
    <xdr:to>
      <xdr:col>6</xdr:col>
      <xdr:colOff>285750</xdr:colOff>
      <xdr:row>5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76225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95250</xdr:rowOff>
    </xdr:from>
    <xdr:to>
      <xdr:col>8</xdr:col>
      <xdr:colOff>390525</xdr:colOff>
      <xdr:row>5</xdr:row>
      <xdr:rowOff>47625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952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1</xdr:row>
      <xdr:rowOff>47625</xdr:rowOff>
    </xdr:from>
    <xdr:to>
      <xdr:col>7</xdr:col>
      <xdr:colOff>200025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09550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895350</xdr:colOff>
      <xdr:row>0</xdr:row>
      <xdr:rowOff>114300</xdr:rowOff>
    </xdr:from>
    <xdr:to>
      <xdr:col>9</xdr:col>
      <xdr:colOff>314325</xdr:colOff>
      <xdr:row>6</xdr:row>
      <xdr:rowOff>57150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11430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3.28125" style="0" customWidth="1"/>
    <col min="4" max="4" width="36.7109375" style="0" customWidth="1"/>
    <col min="8" max="8" width="10.28125" style="0" customWidth="1"/>
  </cols>
  <sheetData>
    <row r="1" spans="1:8" ht="13.5" thickBot="1">
      <c r="A1" s="232" t="s">
        <v>230</v>
      </c>
      <c r="B1" s="232"/>
      <c r="C1" s="232"/>
      <c r="D1" s="232"/>
      <c r="E1" s="232"/>
      <c r="F1" s="232"/>
      <c r="G1" s="232"/>
      <c r="H1" s="232"/>
    </row>
    <row r="2" spans="1:8" ht="12.75" customHeight="1">
      <c r="A2" s="233" t="s">
        <v>134</v>
      </c>
      <c r="B2" s="235" t="s">
        <v>157</v>
      </c>
      <c r="C2" s="235" t="s">
        <v>141</v>
      </c>
      <c r="D2" s="235" t="s">
        <v>142</v>
      </c>
      <c r="E2" s="233" t="s">
        <v>135</v>
      </c>
      <c r="F2" s="233" t="s">
        <v>237</v>
      </c>
      <c r="G2" s="229" t="s">
        <v>238</v>
      </c>
      <c r="H2" s="229" t="s">
        <v>229</v>
      </c>
    </row>
    <row r="3" spans="1:8" ht="13.5" customHeight="1" thickBot="1">
      <c r="A3" s="234"/>
      <c r="B3" s="236"/>
      <c r="C3" s="236"/>
      <c r="D3" s="236"/>
      <c r="E3" s="234"/>
      <c r="F3" s="234"/>
      <c r="G3" s="230"/>
      <c r="H3" s="231"/>
    </row>
    <row r="4" spans="1:8" ht="13.5">
      <c r="A4" s="106">
        <v>1</v>
      </c>
      <c r="B4" s="107"/>
      <c r="C4" s="162"/>
      <c r="D4" s="108" t="s">
        <v>217</v>
      </c>
      <c r="E4" s="109"/>
      <c r="F4" s="109"/>
      <c r="G4" s="109"/>
      <c r="H4" s="198"/>
    </row>
    <row r="5" spans="1:8" ht="21.75" customHeight="1">
      <c r="A5" s="44" t="s">
        <v>5</v>
      </c>
      <c r="B5" s="66" t="s">
        <v>158</v>
      </c>
      <c r="C5" s="193">
        <v>10269</v>
      </c>
      <c r="D5" s="143" t="s">
        <v>227</v>
      </c>
      <c r="E5" s="46" t="s">
        <v>24</v>
      </c>
      <c r="F5" s="194">
        <v>1</v>
      </c>
      <c r="G5" s="196">
        <v>1.67</v>
      </c>
      <c r="H5" s="195">
        <v>1.67</v>
      </c>
    </row>
    <row r="6" spans="1:8" ht="13.5">
      <c r="A6" s="44" t="s">
        <v>7</v>
      </c>
      <c r="B6" s="66" t="s">
        <v>158</v>
      </c>
      <c r="C6" s="193">
        <v>20174</v>
      </c>
      <c r="D6" s="193" t="s">
        <v>222</v>
      </c>
      <c r="E6" s="46" t="s">
        <v>25</v>
      </c>
      <c r="F6" s="194">
        <v>0.09</v>
      </c>
      <c r="G6" s="196">
        <v>90.08</v>
      </c>
      <c r="H6" s="195">
        <v>8.11</v>
      </c>
    </row>
    <row r="7" spans="1:8" ht="13.5">
      <c r="A7" s="44" t="s">
        <v>39</v>
      </c>
      <c r="B7" s="66" t="s">
        <v>158</v>
      </c>
      <c r="C7" s="193">
        <v>30010</v>
      </c>
      <c r="D7" s="193" t="s">
        <v>223</v>
      </c>
      <c r="E7" s="46" t="s">
        <v>25</v>
      </c>
      <c r="F7" s="194">
        <v>0.09</v>
      </c>
      <c r="G7" s="196">
        <v>45.24</v>
      </c>
      <c r="H7" s="195">
        <v>4.07</v>
      </c>
    </row>
    <row r="8" spans="1:8" ht="13.5">
      <c r="A8" s="44" t="s">
        <v>64</v>
      </c>
      <c r="B8" s="66" t="s">
        <v>158</v>
      </c>
      <c r="C8" s="193">
        <v>40025</v>
      </c>
      <c r="D8" s="193" t="s">
        <v>139</v>
      </c>
      <c r="E8" s="46" t="s">
        <v>25</v>
      </c>
      <c r="F8" s="194">
        <v>0.09</v>
      </c>
      <c r="G8" s="200">
        <v>494</v>
      </c>
      <c r="H8" s="195">
        <v>44.46</v>
      </c>
    </row>
    <row r="9" spans="1:8" ht="13.5">
      <c r="A9" s="44" t="s">
        <v>218</v>
      </c>
      <c r="B9" s="66" t="s">
        <v>158</v>
      </c>
      <c r="C9" s="193">
        <v>40026</v>
      </c>
      <c r="D9" s="193" t="s">
        <v>224</v>
      </c>
      <c r="E9" s="46" t="s">
        <v>25</v>
      </c>
      <c r="F9" s="195">
        <v>0.023</v>
      </c>
      <c r="G9" s="197">
        <v>1080.93</v>
      </c>
      <c r="H9" s="195">
        <v>24.86</v>
      </c>
    </row>
    <row r="10" spans="1:8" ht="13.5">
      <c r="A10" s="44" t="s">
        <v>219</v>
      </c>
      <c r="B10" s="66" t="s">
        <v>158</v>
      </c>
      <c r="C10" s="193">
        <v>50729</v>
      </c>
      <c r="D10" s="193" t="s">
        <v>225</v>
      </c>
      <c r="E10" s="46" t="s">
        <v>25</v>
      </c>
      <c r="F10" s="195">
        <v>0.018</v>
      </c>
      <c r="G10" s="197">
        <v>2876.17</v>
      </c>
      <c r="H10" s="195">
        <v>51.77</v>
      </c>
    </row>
    <row r="11" spans="1:8" ht="13.5">
      <c r="A11" s="44" t="s">
        <v>220</v>
      </c>
      <c r="B11" s="66" t="s">
        <v>158</v>
      </c>
      <c r="C11" s="193">
        <v>60046</v>
      </c>
      <c r="D11" s="193" t="s">
        <v>171</v>
      </c>
      <c r="E11" s="46" t="s">
        <v>15</v>
      </c>
      <c r="F11" s="194">
        <v>2</v>
      </c>
      <c r="G11" s="196">
        <v>61.36</v>
      </c>
      <c r="H11" s="195">
        <v>122.72</v>
      </c>
    </row>
    <row r="12" spans="1:8" ht="13.5">
      <c r="A12" s="44" t="s">
        <v>221</v>
      </c>
      <c r="B12" s="66" t="s">
        <v>158</v>
      </c>
      <c r="C12" s="193">
        <v>110143</v>
      </c>
      <c r="D12" s="193" t="s">
        <v>226</v>
      </c>
      <c r="E12" s="46" t="s">
        <v>15</v>
      </c>
      <c r="F12" s="194">
        <v>4.1</v>
      </c>
      <c r="G12" s="196">
        <v>9.64</v>
      </c>
      <c r="H12" s="195">
        <v>39.52</v>
      </c>
    </row>
    <row r="14" spans="7:8" ht="12.75">
      <c r="G14" s="192" t="s">
        <v>231</v>
      </c>
      <c r="H14" s="192">
        <f>SUM(H5:H12)</f>
        <v>297.17999999999995</v>
      </c>
    </row>
  </sheetData>
  <sheetProtection/>
  <mergeCells count="9">
    <mergeCell ref="G2:G3"/>
    <mergeCell ref="H2:H3"/>
    <mergeCell ref="A1:H1"/>
    <mergeCell ref="A2:A3"/>
    <mergeCell ref="B2:B3"/>
    <mergeCell ref="C2:C3"/>
    <mergeCell ref="D2:D3"/>
    <mergeCell ref="E2:E3"/>
    <mergeCell ref="F2:F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2"/>
  <sheetViews>
    <sheetView showGridLines="0" view="pageBreakPreview" zoomScaleSheetLayoutView="100" zoomScalePageLayoutView="0" workbookViewId="0" topLeftCell="A4">
      <selection activeCell="D20" sqref="D20"/>
    </sheetView>
  </sheetViews>
  <sheetFormatPr defaultColWidth="11.57421875" defaultRowHeight="12" customHeight="1"/>
  <cols>
    <col min="1" max="1" width="5.28125" style="1" bestFit="1" customWidth="1"/>
    <col min="2" max="2" width="6.00390625" style="1" customWidth="1"/>
    <col min="3" max="3" width="7.00390625" style="1" bestFit="1" customWidth="1"/>
    <col min="4" max="4" width="44.57421875" style="1" customWidth="1"/>
    <col min="5" max="5" width="6.00390625" style="1" customWidth="1"/>
    <col min="6" max="6" width="7.140625" style="1" customWidth="1"/>
    <col min="7" max="7" width="7.28125" style="1" customWidth="1"/>
    <col min="8" max="8" width="7.421875" style="1" customWidth="1"/>
    <col min="9" max="9" width="9.140625" style="1" customWidth="1"/>
    <col min="10" max="10" width="13.28125" style="1" customWidth="1"/>
    <col min="11" max="11" width="10.57421875" style="1" customWidth="1"/>
    <col min="12" max="12" width="11.7109375" style="1" customWidth="1"/>
    <col min="13" max="14" width="8.28125" style="1" customWidth="1"/>
    <col min="15" max="16" width="11.57421875" style="1" customWidth="1"/>
    <col min="17" max="17" width="11.28125" style="1" customWidth="1"/>
    <col min="18" max="16384" width="11.57421875" style="1" customWidth="1"/>
  </cols>
  <sheetData>
    <row r="1" spans="1:11" ht="12" customHeight="1">
      <c r="A1" s="240" t="s">
        <v>148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" customHeight="1">
      <c r="A2" s="240" t="s">
        <v>149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" customHeight="1">
      <c r="A3" s="239" t="s">
        <v>150</v>
      </c>
      <c r="B3" s="239"/>
      <c r="C3" s="239"/>
      <c r="D3" s="239"/>
      <c r="E3" s="239"/>
      <c r="F3" s="239"/>
      <c r="G3" s="239"/>
      <c r="H3" s="239"/>
      <c r="I3" s="239"/>
      <c r="J3" s="76"/>
      <c r="K3" s="77"/>
    </row>
    <row r="4" spans="1:11" ht="12" customHeight="1">
      <c r="A4" s="239" t="s">
        <v>243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 ht="12" customHeight="1">
      <c r="A5" s="239" t="s">
        <v>244</v>
      </c>
      <c r="B5" s="239"/>
      <c r="C5" s="239"/>
      <c r="D5" s="239"/>
      <c r="E5" s="239"/>
      <c r="F5" s="239"/>
      <c r="G5" s="239"/>
      <c r="H5" s="78"/>
      <c r="I5" s="79"/>
      <c r="J5" s="80"/>
      <c r="K5" s="63"/>
    </row>
    <row r="6" spans="1:11" ht="12" customHeight="1">
      <c r="A6" s="239" t="s">
        <v>156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1" ht="12" customHeight="1">
      <c r="A7" s="238" t="s">
        <v>162</v>
      </c>
      <c r="B7" s="238"/>
      <c r="C7" s="238"/>
      <c r="D7" s="238"/>
      <c r="E7" s="238"/>
      <c r="F7" s="238"/>
      <c r="G7" s="238"/>
      <c r="H7" s="237" t="s">
        <v>161</v>
      </c>
      <c r="I7" s="237"/>
      <c r="J7" s="81"/>
      <c r="K7" s="81"/>
    </row>
    <row r="8" spans="1:11" ht="12" customHeight="1" thickBot="1">
      <c r="A8" s="238"/>
      <c r="B8" s="238"/>
      <c r="C8" s="238"/>
      <c r="D8" s="238"/>
      <c r="E8" s="238"/>
      <c r="F8" s="238"/>
      <c r="G8" s="238"/>
      <c r="H8" s="237"/>
      <c r="I8" s="237"/>
      <c r="J8" s="82"/>
      <c r="K8" s="83"/>
    </row>
    <row r="9" spans="1:9" ht="13.5">
      <c r="A9" s="241" t="s">
        <v>22</v>
      </c>
      <c r="B9" s="242"/>
      <c r="C9" s="242"/>
      <c r="D9" s="243"/>
      <c r="E9" s="241" t="s">
        <v>28</v>
      </c>
      <c r="F9" s="242"/>
      <c r="G9" s="242"/>
      <c r="H9" s="242"/>
      <c r="I9" s="243"/>
    </row>
    <row r="10" spans="1:9" ht="14.25" thickBot="1">
      <c r="A10" s="247" t="s">
        <v>148</v>
      </c>
      <c r="B10" s="248"/>
      <c r="C10" s="248"/>
      <c r="D10" s="249"/>
      <c r="E10" s="247" t="s">
        <v>30</v>
      </c>
      <c r="F10" s="248"/>
      <c r="G10" s="248"/>
      <c r="H10" s="248"/>
      <c r="I10" s="249"/>
    </row>
    <row r="11" spans="1:11" s="3" customFormat="1" ht="13.5">
      <c r="A11" s="241" t="s">
        <v>29</v>
      </c>
      <c r="B11" s="242"/>
      <c r="C11" s="242"/>
      <c r="D11" s="243"/>
      <c r="E11" s="241" t="s">
        <v>32</v>
      </c>
      <c r="F11" s="242"/>
      <c r="G11" s="242"/>
      <c r="H11" s="242"/>
      <c r="I11" s="243"/>
      <c r="J11" s="1"/>
      <c r="K11" s="2"/>
    </row>
    <row r="12" spans="1:13" s="3" customFormat="1" ht="21" customHeight="1" thickBot="1">
      <c r="A12" s="250" t="s">
        <v>250</v>
      </c>
      <c r="B12" s="251"/>
      <c r="C12" s="251"/>
      <c r="D12" s="252"/>
      <c r="E12" s="244" t="s">
        <v>163</v>
      </c>
      <c r="F12" s="245"/>
      <c r="G12" s="245"/>
      <c r="H12" s="245"/>
      <c r="I12" s="246"/>
      <c r="J12" s="1"/>
      <c r="K12" s="1"/>
      <c r="M12" s="4"/>
    </row>
    <row r="13" spans="1:11" s="3" customFormat="1" ht="12.75" customHeight="1">
      <c r="A13" s="233" t="s">
        <v>134</v>
      </c>
      <c r="B13" s="235" t="s">
        <v>157</v>
      </c>
      <c r="C13" s="235" t="s">
        <v>141</v>
      </c>
      <c r="D13" s="235" t="s">
        <v>142</v>
      </c>
      <c r="E13" s="233" t="s">
        <v>135</v>
      </c>
      <c r="F13" s="233" t="s">
        <v>136</v>
      </c>
      <c r="G13" s="229" t="s">
        <v>137</v>
      </c>
      <c r="H13" s="229" t="s">
        <v>147</v>
      </c>
      <c r="I13" s="235" t="s">
        <v>128</v>
      </c>
      <c r="J13" s="40" t="s">
        <v>140</v>
      </c>
      <c r="K13" s="5"/>
    </row>
    <row r="14" spans="1:11" s="3" customFormat="1" ht="11.25" customHeight="1" thickBot="1">
      <c r="A14" s="234"/>
      <c r="B14" s="236"/>
      <c r="C14" s="236"/>
      <c r="D14" s="236"/>
      <c r="E14" s="234"/>
      <c r="F14" s="234"/>
      <c r="G14" s="230"/>
      <c r="H14" s="230"/>
      <c r="I14" s="236"/>
      <c r="J14" s="65">
        <v>1.2742</v>
      </c>
      <c r="K14" s="3" t="s">
        <v>151</v>
      </c>
    </row>
    <row r="15" spans="1:12" s="3" customFormat="1" ht="13.5">
      <c r="A15" s="106">
        <v>1</v>
      </c>
      <c r="B15" s="107"/>
      <c r="C15" s="162"/>
      <c r="D15" s="108" t="s">
        <v>133</v>
      </c>
      <c r="E15" s="109"/>
      <c r="F15" s="109"/>
      <c r="G15" s="109"/>
      <c r="H15" s="109"/>
      <c r="I15" s="110">
        <f>SUM(I16:I16)</f>
        <v>1326.289296</v>
      </c>
      <c r="K15" s="41">
        <v>445</v>
      </c>
      <c r="L15" s="3">
        <v>445</v>
      </c>
    </row>
    <row r="16" spans="1:9" s="3" customFormat="1" ht="13.5">
      <c r="A16" s="44" t="s">
        <v>5</v>
      </c>
      <c r="B16" s="66" t="s">
        <v>158</v>
      </c>
      <c r="C16" s="66">
        <v>11340</v>
      </c>
      <c r="D16" s="45" t="s">
        <v>152</v>
      </c>
      <c r="E16" s="46" t="s">
        <v>15</v>
      </c>
      <c r="F16" s="57">
        <v>6</v>
      </c>
      <c r="G16" s="68">
        <v>173.48</v>
      </c>
      <c r="H16" s="48">
        <f>G16*$J$14</f>
        <v>221.048216</v>
      </c>
      <c r="I16" s="49">
        <f>F16*H16</f>
        <v>1326.289296</v>
      </c>
    </row>
    <row r="17" spans="1:8" s="3" customFormat="1" ht="13.5">
      <c r="A17" s="44"/>
      <c r="B17" s="66"/>
      <c r="C17" s="66"/>
      <c r="D17" s="51"/>
      <c r="E17" s="46"/>
      <c r="F17" s="47"/>
      <c r="G17" s="68"/>
      <c r="H17" s="48"/>
    </row>
    <row r="18" spans="1:9" s="3" customFormat="1" ht="13.5">
      <c r="A18" s="86">
        <v>2</v>
      </c>
      <c r="B18" s="87"/>
      <c r="C18" s="87"/>
      <c r="D18" s="166" t="s">
        <v>164</v>
      </c>
      <c r="E18" s="94"/>
      <c r="F18" s="95"/>
      <c r="G18" s="96"/>
      <c r="H18" s="91"/>
      <c r="I18" s="105">
        <f>SUM(I19:I23)</f>
        <v>5062.931509159999</v>
      </c>
    </row>
    <row r="19" spans="1:9" s="3" customFormat="1" ht="13.5">
      <c r="A19" s="44" t="s">
        <v>10</v>
      </c>
      <c r="B19" s="66" t="s">
        <v>158</v>
      </c>
      <c r="C19" s="179" t="s">
        <v>214</v>
      </c>
      <c r="D19" s="163" t="s">
        <v>215</v>
      </c>
      <c r="E19" s="46" t="s">
        <v>15</v>
      </c>
      <c r="F19" s="185">
        <v>523.26</v>
      </c>
      <c r="G19" s="57">
        <v>6.79</v>
      </c>
      <c r="H19" s="48">
        <f>G19*$J$14</f>
        <v>8.651818</v>
      </c>
      <c r="I19" s="52">
        <f>F19*H19</f>
        <v>4527.15028668</v>
      </c>
    </row>
    <row r="20" spans="1:9" s="3" customFormat="1" ht="13.5">
      <c r="A20" s="44" t="s">
        <v>132</v>
      </c>
      <c r="B20" s="66" t="s">
        <v>158</v>
      </c>
      <c r="C20" s="180">
        <v>21526</v>
      </c>
      <c r="D20" s="164" t="s">
        <v>246</v>
      </c>
      <c r="E20" s="50" t="s">
        <v>143</v>
      </c>
      <c r="F20" s="185">
        <v>2</v>
      </c>
      <c r="G20" s="57">
        <v>33.5</v>
      </c>
      <c r="H20" s="48">
        <f>G20*J14</f>
        <v>42.6857</v>
      </c>
      <c r="I20" s="52">
        <f>H20*F20</f>
        <v>85.3714</v>
      </c>
    </row>
    <row r="21" spans="1:9" s="3" customFormat="1" ht="13.5">
      <c r="A21" s="44" t="s">
        <v>127</v>
      </c>
      <c r="B21" s="66" t="s">
        <v>158</v>
      </c>
      <c r="C21" s="180">
        <v>20860</v>
      </c>
      <c r="D21" s="164" t="s">
        <v>165</v>
      </c>
      <c r="E21" s="50" t="s">
        <v>143</v>
      </c>
      <c r="F21" s="185">
        <v>4</v>
      </c>
      <c r="G21" s="57">
        <v>23.9</v>
      </c>
      <c r="H21" s="48">
        <f>G21*$J$14</f>
        <v>30.45338</v>
      </c>
      <c r="I21" s="52">
        <f>F21*H21</f>
        <v>121.81352</v>
      </c>
    </row>
    <row r="22" spans="1:9" s="3" customFormat="1" ht="13.5">
      <c r="A22" s="44" t="s">
        <v>154</v>
      </c>
      <c r="B22" s="66" t="s">
        <v>158</v>
      </c>
      <c r="C22" s="180">
        <v>21527</v>
      </c>
      <c r="D22" s="164" t="s">
        <v>247</v>
      </c>
      <c r="E22" s="46" t="s">
        <v>15</v>
      </c>
      <c r="F22" s="185">
        <v>1.5</v>
      </c>
      <c r="G22" s="57">
        <v>19.62</v>
      </c>
      <c r="H22" s="48">
        <f>G22*J14</f>
        <v>24.999804</v>
      </c>
      <c r="I22" s="215">
        <f>H22*F22</f>
        <v>37.499706</v>
      </c>
    </row>
    <row r="23" spans="1:9" s="3" customFormat="1" ht="13.5">
      <c r="A23" s="44" t="s">
        <v>245</v>
      </c>
      <c r="B23" s="66" t="s">
        <v>158</v>
      </c>
      <c r="C23" s="179" t="s">
        <v>249</v>
      </c>
      <c r="D23" s="168" t="s">
        <v>248</v>
      </c>
      <c r="E23" s="46" t="s">
        <v>15</v>
      </c>
      <c r="F23" s="185">
        <v>31.04</v>
      </c>
      <c r="G23" s="57">
        <v>7.36</v>
      </c>
      <c r="H23" s="48">
        <f>G23*J14</f>
        <v>9.378112</v>
      </c>
      <c r="I23" s="215">
        <f>H23*F23</f>
        <v>291.09659647999996</v>
      </c>
    </row>
    <row r="24" spans="1:8" s="3" customFormat="1" ht="13.5">
      <c r="A24" s="44"/>
      <c r="B24" s="66"/>
      <c r="C24" s="66"/>
      <c r="D24" s="51"/>
      <c r="E24" s="53"/>
      <c r="F24" s="54"/>
      <c r="G24" s="69"/>
      <c r="H24" s="72"/>
    </row>
    <row r="25" spans="1:15" s="3" customFormat="1" ht="13.5">
      <c r="A25" s="86">
        <v>3</v>
      </c>
      <c r="B25" s="87"/>
      <c r="C25" s="87"/>
      <c r="D25" s="165" t="s">
        <v>153</v>
      </c>
      <c r="E25" s="88"/>
      <c r="F25" s="95"/>
      <c r="G25" s="103"/>
      <c r="H25" s="104"/>
      <c r="I25" s="92">
        <f>SUM(I26:I28)</f>
        <v>4758.31029904</v>
      </c>
      <c r="K25" s="41"/>
      <c r="L25" s="41"/>
      <c r="M25" s="41"/>
      <c r="O25" s="40"/>
    </row>
    <row r="26" spans="1:9" s="3" customFormat="1" ht="13.5">
      <c r="A26" s="44" t="s">
        <v>12</v>
      </c>
      <c r="B26" s="66" t="s">
        <v>158</v>
      </c>
      <c r="C26" s="181" t="s">
        <v>197</v>
      </c>
      <c r="D26" s="167" t="s">
        <v>166</v>
      </c>
      <c r="E26" s="46" t="s">
        <v>15</v>
      </c>
      <c r="F26" s="186">
        <v>1.5</v>
      </c>
      <c r="G26" s="57">
        <v>380.41</v>
      </c>
      <c r="H26" s="48">
        <f>G26*$J$14</f>
        <v>484.71842200000003</v>
      </c>
      <c r="I26" s="52">
        <f>F26*H26</f>
        <v>727.0776330000001</v>
      </c>
    </row>
    <row r="27" spans="1:9" s="3" customFormat="1" ht="13.5">
      <c r="A27" s="44" t="s">
        <v>40</v>
      </c>
      <c r="B27" s="66" t="s">
        <v>158</v>
      </c>
      <c r="C27" s="181" t="s">
        <v>252</v>
      </c>
      <c r="D27" s="168" t="s">
        <v>251</v>
      </c>
      <c r="E27" s="46" t="s">
        <v>15</v>
      </c>
      <c r="F27" s="186">
        <v>2.94</v>
      </c>
      <c r="G27" s="57">
        <v>347.23</v>
      </c>
      <c r="H27" s="48">
        <f>G27*J14</f>
        <v>442.440466</v>
      </c>
      <c r="I27" s="52">
        <f>F27*H27</f>
        <v>1300.77497004</v>
      </c>
    </row>
    <row r="28" spans="1:9" s="3" customFormat="1" ht="13.5">
      <c r="A28" s="44" t="s">
        <v>242</v>
      </c>
      <c r="B28" s="218" t="s">
        <v>158</v>
      </c>
      <c r="C28" s="224">
        <v>90068</v>
      </c>
      <c r="D28" s="225" t="s">
        <v>167</v>
      </c>
      <c r="E28" s="226" t="s">
        <v>15</v>
      </c>
      <c r="F28" s="187">
        <v>8</v>
      </c>
      <c r="G28" s="219">
        <v>267.86</v>
      </c>
      <c r="H28" s="220">
        <f>G28*J14</f>
        <v>341.307212</v>
      </c>
      <c r="I28" s="227">
        <f>H28*F28</f>
        <v>2730.457696</v>
      </c>
    </row>
    <row r="29" spans="1:8" s="3" customFormat="1" ht="13.5">
      <c r="A29" s="44"/>
      <c r="B29" s="66"/>
      <c r="C29" s="201"/>
      <c r="D29" s="202"/>
      <c r="E29" s="203"/>
      <c r="F29" s="204"/>
      <c r="G29" s="68"/>
      <c r="H29" s="205"/>
    </row>
    <row r="30" spans="1:9" s="3" customFormat="1" ht="13.5">
      <c r="A30" s="86">
        <v>4</v>
      </c>
      <c r="B30" s="87"/>
      <c r="C30" s="87"/>
      <c r="D30" s="170" t="s">
        <v>168</v>
      </c>
      <c r="E30" s="100"/>
      <c r="F30" s="101"/>
      <c r="G30" s="102"/>
      <c r="H30" s="102"/>
      <c r="I30" s="92">
        <f>SUM(I31:I31)</f>
        <v>239.600568</v>
      </c>
    </row>
    <row r="31" spans="1:11" s="3" customFormat="1" ht="13.5">
      <c r="A31" s="44" t="s">
        <v>44</v>
      </c>
      <c r="B31" s="66" t="s">
        <v>158</v>
      </c>
      <c r="C31" s="182" t="s">
        <v>198</v>
      </c>
      <c r="D31" s="169" t="s">
        <v>169</v>
      </c>
      <c r="E31" s="50" t="s">
        <v>143</v>
      </c>
      <c r="F31" s="186">
        <v>3</v>
      </c>
      <c r="G31" s="57">
        <v>62.68</v>
      </c>
      <c r="H31" s="48">
        <f>G31*$J$14</f>
        <v>79.866856</v>
      </c>
      <c r="I31" s="52">
        <f>F31*H31</f>
        <v>239.600568</v>
      </c>
      <c r="K31" s="39"/>
    </row>
    <row r="32" spans="1:10" s="3" customFormat="1" ht="13.5">
      <c r="A32" s="44"/>
      <c r="B32" s="66"/>
      <c r="C32" s="66"/>
      <c r="D32" s="51"/>
      <c r="E32" s="50"/>
      <c r="F32" s="47"/>
      <c r="G32" s="57"/>
      <c r="H32" s="74"/>
      <c r="J32" s="39"/>
    </row>
    <row r="33" spans="1:9" s="3" customFormat="1" ht="13.5">
      <c r="A33" s="86">
        <v>5</v>
      </c>
      <c r="B33" s="87"/>
      <c r="C33" s="87"/>
      <c r="D33" s="170" t="s">
        <v>170</v>
      </c>
      <c r="E33" s="88"/>
      <c r="F33" s="95"/>
      <c r="G33" s="95"/>
      <c r="H33" s="99"/>
      <c r="I33" s="92">
        <f>SUM(I34:I35)</f>
        <v>50273.801059280006</v>
      </c>
    </row>
    <row r="34" spans="1:9" s="3" customFormat="1" ht="13.5">
      <c r="A34" s="44" t="s">
        <v>70</v>
      </c>
      <c r="B34" s="66" t="s">
        <v>158</v>
      </c>
      <c r="C34" s="182" t="s">
        <v>199</v>
      </c>
      <c r="D34" s="168" t="s">
        <v>172</v>
      </c>
      <c r="E34" s="46" t="s">
        <v>15</v>
      </c>
      <c r="F34" s="187">
        <v>28.1</v>
      </c>
      <c r="G34" s="68">
        <v>117.55</v>
      </c>
      <c r="H34" s="48">
        <f>G34*J14</f>
        <v>149.78221</v>
      </c>
      <c r="I34" s="52">
        <f>H34*F34</f>
        <v>4208.880101</v>
      </c>
    </row>
    <row r="35" spans="1:9" s="3" customFormat="1" ht="13.5">
      <c r="A35" s="44" t="s">
        <v>71</v>
      </c>
      <c r="B35" s="66" t="s">
        <v>158</v>
      </c>
      <c r="C35" s="183" t="s">
        <v>200</v>
      </c>
      <c r="D35" s="169" t="s">
        <v>173</v>
      </c>
      <c r="E35" s="46" t="s">
        <v>15</v>
      </c>
      <c r="F35" s="186">
        <v>523.26</v>
      </c>
      <c r="G35" s="68">
        <v>69.09</v>
      </c>
      <c r="H35" s="48">
        <f>G35*J14</f>
        <v>88.03447800000001</v>
      </c>
      <c r="I35" s="52">
        <f>H35*F35</f>
        <v>46064.92095828</v>
      </c>
    </row>
    <row r="36" spans="1:8" s="3" customFormat="1" ht="13.5">
      <c r="A36" s="44"/>
      <c r="B36" s="66"/>
      <c r="C36" s="66"/>
      <c r="D36" s="51"/>
      <c r="E36" s="50"/>
      <c r="F36" s="47"/>
      <c r="G36" s="57"/>
      <c r="H36" s="73"/>
    </row>
    <row r="37" spans="1:9" s="3" customFormat="1" ht="13.5">
      <c r="A37" s="86">
        <v>6</v>
      </c>
      <c r="B37" s="87"/>
      <c r="C37" s="87"/>
      <c r="D37" s="170" t="s">
        <v>174</v>
      </c>
      <c r="E37" s="97"/>
      <c r="F37" s="89"/>
      <c r="G37" s="99"/>
      <c r="H37" s="99"/>
      <c r="I37" s="98">
        <f>SUM(I38:I39)</f>
        <v>9008.447721839999</v>
      </c>
    </row>
    <row r="38" spans="1:9" s="3" customFormat="1" ht="13.5">
      <c r="A38" s="44" t="s">
        <v>27</v>
      </c>
      <c r="B38" s="66" t="s">
        <v>201</v>
      </c>
      <c r="C38" s="181" t="s">
        <v>202</v>
      </c>
      <c r="D38" s="171" t="s">
        <v>175</v>
      </c>
      <c r="E38" s="55" t="s">
        <v>15</v>
      </c>
      <c r="F38" s="188">
        <v>620.18</v>
      </c>
      <c r="G38" s="70">
        <v>9.64</v>
      </c>
      <c r="H38" s="48">
        <f>G38*$J$14</f>
        <v>12.283288</v>
      </c>
      <c r="I38" s="49">
        <f>F38*H38</f>
        <v>7617.84955184</v>
      </c>
    </row>
    <row r="39" spans="1:9" s="3" customFormat="1" ht="13.5">
      <c r="A39" s="44" t="s">
        <v>79</v>
      </c>
      <c r="B39" s="66" t="s">
        <v>158</v>
      </c>
      <c r="C39" s="181" t="s">
        <v>253</v>
      </c>
      <c r="D39" s="163" t="s">
        <v>254</v>
      </c>
      <c r="E39" s="55" t="s">
        <v>15</v>
      </c>
      <c r="F39" s="188">
        <v>32.5</v>
      </c>
      <c r="G39" s="181" t="s">
        <v>255</v>
      </c>
      <c r="H39" s="48">
        <f>G39*J14</f>
        <v>42.787636</v>
      </c>
      <c r="I39" s="216">
        <f>H39*F39</f>
        <v>1390.59817</v>
      </c>
    </row>
    <row r="40" spans="1:8" s="3" customFormat="1" ht="13.5">
      <c r="A40" s="44"/>
      <c r="B40" s="66"/>
      <c r="C40" s="66"/>
      <c r="D40" s="51"/>
      <c r="E40" s="55"/>
      <c r="F40" s="56"/>
      <c r="G40" s="71"/>
      <c r="H40" s="71"/>
    </row>
    <row r="41" spans="1:9" s="3" customFormat="1" ht="13.5">
      <c r="A41" s="86">
        <v>7</v>
      </c>
      <c r="B41" s="87"/>
      <c r="C41" s="87"/>
      <c r="D41" s="170" t="s">
        <v>112</v>
      </c>
      <c r="E41" s="97"/>
      <c r="F41" s="89"/>
      <c r="G41" s="90"/>
      <c r="H41" s="90"/>
      <c r="I41" s="98">
        <f>SUM(I42:I47)</f>
        <v>25723.74863004</v>
      </c>
    </row>
    <row r="42" spans="1:9" s="3" customFormat="1" ht="13.5">
      <c r="A42" s="44" t="s">
        <v>47</v>
      </c>
      <c r="B42" s="66" t="s">
        <v>158</v>
      </c>
      <c r="C42" s="182" t="s">
        <v>216</v>
      </c>
      <c r="D42" s="169" t="s">
        <v>176</v>
      </c>
      <c r="E42" s="50" t="s">
        <v>15</v>
      </c>
      <c r="F42" s="186">
        <v>963.75</v>
      </c>
      <c r="G42" s="57">
        <v>12.07</v>
      </c>
      <c r="H42" s="48">
        <f>G42*$J$14</f>
        <v>15.379594</v>
      </c>
      <c r="I42" s="56">
        <f>H42*F42</f>
        <v>14822.083717500002</v>
      </c>
    </row>
    <row r="43" spans="1:9" s="3" customFormat="1" ht="13.5">
      <c r="A43" s="44" t="s">
        <v>48</v>
      </c>
      <c r="B43" s="66" t="s">
        <v>158</v>
      </c>
      <c r="C43" s="182" t="s">
        <v>203</v>
      </c>
      <c r="D43" s="169" t="s">
        <v>177</v>
      </c>
      <c r="E43" s="50" t="s">
        <v>15</v>
      </c>
      <c r="F43" s="186">
        <v>52.92</v>
      </c>
      <c r="G43" s="57">
        <v>22.86</v>
      </c>
      <c r="H43" s="48">
        <f>G43*J14</f>
        <v>29.128211999999998</v>
      </c>
      <c r="I43" s="56">
        <f>H43*F43</f>
        <v>1541.46497904</v>
      </c>
    </row>
    <row r="44" spans="1:9" s="3" customFormat="1" ht="13.5">
      <c r="A44" s="44" t="s">
        <v>86</v>
      </c>
      <c r="B44" s="66" t="s">
        <v>158</v>
      </c>
      <c r="C44" s="182" t="s">
        <v>204</v>
      </c>
      <c r="D44" s="169" t="s">
        <v>138</v>
      </c>
      <c r="E44" s="50" t="s">
        <v>15</v>
      </c>
      <c r="F44" s="186">
        <v>95</v>
      </c>
      <c r="G44" s="57">
        <v>33.42</v>
      </c>
      <c r="H44" s="48">
        <f>G44*J14</f>
        <v>42.583764</v>
      </c>
      <c r="I44" s="56">
        <f>H44*F44</f>
        <v>4045.4575800000002</v>
      </c>
    </row>
    <row r="45" spans="1:9" s="3" customFormat="1" ht="13.5">
      <c r="A45" s="44" t="s">
        <v>179</v>
      </c>
      <c r="B45" s="66" t="s">
        <v>158</v>
      </c>
      <c r="C45" s="182" t="s">
        <v>205</v>
      </c>
      <c r="D45" s="169" t="s">
        <v>178</v>
      </c>
      <c r="E45" s="50" t="s">
        <v>15</v>
      </c>
      <c r="F45" s="186">
        <v>63.75</v>
      </c>
      <c r="G45" s="57">
        <v>29.11</v>
      </c>
      <c r="H45" s="48">
        <f>G45*J14</f>
        <v>37.091962</v>
      </c>
      <c r="I45" s="56">
        <f>H45*F45</f>
        <v>2364.6125775</v>
      </c>
    </row>
    <row r="46" spans="1:9" s="3" customFormat="1" ht="13.5">
      <c r="A46" s="44" t="s">
        <v>234</v>
      </c>
      <c r="B46" s="66" t="s">
        <v>158</v>
      </c>
      <c r="C46" s="199" t="s">
        <v>240</v>
      </c>
      <c r="D46" s="169" t="s">
        <v>241</v>
      </c>
      <c r="E46" s="50" t="s">
        <v>15</v>
      </c>
      <c r="F46" s="186">
        <v>72</v>
      </c>
      <c r="G46" s="68">
        <v>9.99</v>
      </c>
      <c r="H46" s="48">
        <f>G46*J14</f>
        <v>12.729258</v>
      </c>
      <c r="I46" s="56">
        <f>H46*F46</f>
        <v>916.506576</v>
      </c>
    </row>
    <row r="47" spans="1:9" s="3" customFormat="1" ht="13.5">
      <c r="A47" s="44" t="s">
        <v>239</v>
      </c>
      <c r="B47" s="218" t="s">
        <v>201</v>
      </c>
      <c r="C47" s="199" t="s">
        <v>236</v>
      </c>
      <c r="D47" s="169" t="s">
        <v>235</v>
      </c>
      <c r="E47" s="189" t="s">
        <v>15</v>
      </c>
      <c r="F47" s="186">
        <v>400</v>
      </c>
      <c r="G47" s="219">
        <v>3.99</v>
      </c>
      <c r="H47" s="220">
        <f>G47*J14</f>
        <v>5.084058000000001</v>
      </c>
      <c r="I47" s="217">
        <f>(H47*F47)</f>
        <v>2033.6232000000002</v>
      </c>
    </row>
    <row r="48" spans="1:8" s="3" customFormat="1" ht="13.5">
      <c r="A48" s="44"/>
      <c r="B48" s="66"/>
      <c r="C48" s="66"/>
      <c r="D48" s="51"/>
      <c r="E48" s="55"/>
      <c r="F48" s="217"/>
      <c r="G48" s="71"/>
      <c r="H48" s="48"/>
    </row>
    <row r="49" spans="1:9" s="3" customFormat="1" ht="13.5">
      <c r="A49" s="86">
        <v>8</v>
      </c>
      <c r="B49" s="87"/>
      <c r="C49" s="87"/>
      <c r="D49" s="170" t="s">
        <v>180</v>
      </c>
      <c r="E49" s="88"/>
      <c r="F49" s="89"/>
      <c r="G49" s="90"/>
      <c r="H49" s="91"/>
      <c r="I49" s="92">
        <f>SUM(I50:I55)</f>
        <v>2849.608138</v>
      </c>
    </row>
    <row r="50" spans="1:9" s="3" customFormat="1" ht="13.5">
      <c r="A50" s="44" t="s">
        <v>49</v>
      </c>
      <c r="B50" s="66" t="s">
        <v>158</v>
      </c>
      <c r="C50" s="182" t="s">
        <v>206</v>
      </c>
      <c r="D50" s="172" t="s">
        <v>181</v>
      </c>
      <c r="E50" s="50" t="s">
        <v>24</v>
      </c>
      <c r="F50" s="186">
        <v>20</v>
      </c>
      <c r="G50" s="71">
        <v>6.67</v>
      </c>
      <c r="H50" s="48">
        <f>G50*$J$14</f>
        <v>8.498914</v>
      </c>
      <c r="I50" s="52">
        <f>F50*H50</f>
        <v>169.97827999999998</v>
      </c>
    </row>
    <row r="51" spans="1:9" s="3" customFormat="1" ht="13.5">
      <c r="A51" s="44" t="s">
        <v>100</v>
      </c>
      <c r="B51" s="66" t="s">
        <v>158</v>
      </c>
      <c r="C51" s="184">
        <v>170950</v>
      </c>
      <c r="D51" s="168" t="s">
        <v>258</v>
      </c>
      <c r="E51" s="50" t="s">
        <v>143</v>
      </c>
      <c r="F51" s="186">
        <v>1</v>
      </c>
      <c r="G51" s="71">
        <v>7.67</v>
      </c>
      <c r="H51" s="48">
        <f>G51*J14</f>
        <v>9.773114</v>
      </c>
      <c r="I51" s="52">
        <f>H51*F51</f>
        <v>9.773114</v>
      </c>
    </row>
    <row r="52" spans="1:9" s="3" customFormat="1" ht="13.5">
      <c r="A52" s="44" t="s">
        <v>101</v>
      </c>
      <c r="B52" s="66" t="s">
        <v>158</v>
      </c>
      <c r="C52" s="182" t="s">
        <v>257</v>
      </c>
      <c r="D52" s="172" t="s">
        <v>256</v>
      </c>
      <c r="E52" s="50" t="s">
        <v>143</v>
      </c>
      <c r="F52" s="186">
        <v>2</v>
      </c>
      <c r="G52" s="71">
        <v>34.59</v>
      </c>
      <c r="H52" s="48">
        <f>G52*$J$14</f>
        <v>44.074578</v>
      </c>
      <c r="I52" s="52">
        <f>F52*H52</f>
        <v>88.149156</v>
      </c>
    </row>
    <row r="53" spans="1:9" s="3" customFormat="1" ht="13.5">
      <c r="A53" s="44" t="s">
        <v>102</v>
      </c>
      <c r="B53" s="66" t="s">
        <v>158</v>
      </c>
      <c r="C53" s="66">
        <v>170334</v>
      </c>
      <c r="D53" s="168" t="s">
        <v>182</v>
      </c>
      <c r="E53" s="50" t="s">
        <v>143</v>
      </c>
      <c r="F53" s="186">
        <v>1</v>
      </c>
      <c r="G53" s="71">
        <v>26.62</v>
      </c>
      <c r="H53" s="48">
        <f>G53*$J$14</f>
        <v>33.919204</v>
      </c>
      <c r="I53" s="52">
        <f>F53*H53</f>
        <v>33.919204</v>
      </c>
    </row>
    <row r="54" spans="1:9" s="3" customFormat="1" ht="13.5">
      <c r="A54" s="44" t="s">
        <v>103</v>
      </c>
      <c r="B54" s="66" t="s">
        <v>201</v>
      </c>
      <c r="C54" s="66">
        <v>97612</v>
      </c>
      <c r="D54" s="172" t="s">
        <v>183</v>
      </c>
      <c r="E54" s="50" t="s">
        <v>143</v>
      </c>
      <c r="F54" s="186">
        <v>54</v>
      </c>
      <c r="G54" s="71">
        <v>36.72</v>
      </c>
      <c r="H54" s="48">
        <f>G54*$J$14</f>
        <v>46.788624</v>
      </c>
      <c r="I54" s="52">
        <f>F54*H54</f>
        <v>2526.585696</v>
      </c>
    </row>
    <row r="55" spans="1:9" s="3" customFormat="1" ht="13.5">
      <c r="A55" s="44" t="s">
        <v>104</v>
      </c>
      <c r="B55" s="66" t="s">
        <v>158</v>
      </c>
      <c r="C55" s="181" t="s">
        <v>207</v>
      </c>
      <c r="D55" s="172" t="s">
        <v>184</v>
      </c>
      <c r="E55" s="50" t="s">
        <v>143</v>
      </c>
      <c r="F55" s="56">
        <v>4</v>
      </c>
      <c r="G55" s="71">
        <v>4.16</v>
      </c>
      <c r="H55" s="48">
        <f>G55*J14</f>
        <v>5.3006720000000005</v>
      </c>
      <c r="I55" s="215">
        <f>F55*H55</f>
        <v>21.202688000000002</v>
      </c>
    </row>
    <row r="56" spans="1:8" s="3" customFormat="1" ht="13.5">
      <c r="A56" s="44"/>
      <c r="B56" s="66"/>
      <c r="C56" s="66"/>
      <c r="D56" s="51"/>
      <c r="E56" s="50"/>
      <c r="F56" s="56"/>
      <c r="G56" s="71"/>
      <c r="H56" s="48"/>
    </row>
    <row r="57" spans="1:9" s="3" customFormat="1" ht="13.5">
      <c r="A57" s="86">
        <v>9</v>
      </c>
      <c r="B57" s="87"/>
      <c r="C57" s="93"/>
      <c r="D57" s="170" t="s">
        <v>185</v>
      </c>
      <c r="E57" s="94"/>
      <c r="F57" s="95"/>
      <c r="G57" s="90"/>
      <c r="H57" s="91"/>
      <c r="I57" s="92">
        <f>SUM(I58:I64)</f>
        <v>3009.749594</v>
      </c>
    </row>
    <row r="58" spans="1:9" s="3" customFormat="1" ht="13.5">
      <c r="A58" s="222" t="s">
        <v>117</v>
      </c>
      <c r="B58" s="66" t="s">
        <v>158</v>
      </c>
      <c r="C58" s="221" t="s">
        <v>262</v>
      </c>
      <c r="D58" s="169" t="s">
        <v>263</v>
      </c>
      <c r="E58" s="50" t="s">
        <v>264</v>
      </c>
      <c r="F58" s="95">
        <v>2</v>
      </c>
      <c r="G58" s="90">
        <v>130.29</v>
      </c>
      <c r="H58" s="91">
        <f>G58*J14</f>
        <v>166.015518</v>
      </c>
      <c r="I58" s="223">
        <f>H58*F58</f>
        <v>332.031036</v>
      </c>
    </row>
    <row r="59" spans="1:9" s="3" customFormat="1" ht="13.5">
      <c r="A59" s="222" t="s">
        <v>118</v>
      </c>
      <c r="B59" s="66" t="s">
        <v>158</v>
      </c>
      <c r="C59" s="221" t="s">
        <v>266</v>
      </c>
      <c r="D59" s="173" t="s">
        <v>265</v>
      </c>
      <c r="E59" s="50" t="s">
        <v>143</v>
      </c>
      <c r="F59" s="95">
        <v>3</v>
      </c>
      <c r="G59" s="90">
        <v>32.18</v>
      </c>
      <c r="H59" s="91">
        <f>G59*J14</f>
        <v>41.003756</v>
      </c>
      <c r="I59" s="223">
        <f>H59*F59</f>
        <v>123.011268</v>
      </c>
    </row>
    <row r="60" spans="1:9" s="3" customFormat="1" ht="13.5">
      <c r="A60" s="222" t="s">
        <v>119</v>
      </c>
      <c r="B60" s="66" t="s">
        <v>158</v>
      </c>
      <c r="C60" s="182" t="s">
        <v>208</v>
      </c>
      <c r="D60" s="173" t="s">
        <v>186</v>
      </c>
      <c r="E60" s="50" t="s">
        <v>143</v>
      </c>
      <c r="F60" s="186">
        <v>4</v>
      </c>
      <c r="G60" s="71">
        <v>129.78</v>
      </c>
      <c r="H60" s="48">
        <f>G60*$J$14</f>
        <v>165.365676</v>
      </c>
      <c r="I60" s="52">
        <f>F60*H60</f>
        <v>661.462704</v>
      </c>
    </row>
    <row r="61" spans="1:9" s="3" customFormat="1" ht="13.5">
      <c r="A61" s="222" t="s">
        <v>120</v>
      </c>
      <c r="B61" s="66" t="s">
        <v>158</v>
      </c>
      <c r="C61" s="214">
        <v>180445</v>
      </c>
      <c r="D61" s="175" t="s">
        <v>267</v>
      </c>
      <c r="E61" s="50" t="s">
        <v>143</v>
      </c>
      <c r="F61" s="186">
        <v>1</v>
      </c>
      <c r="G61" s="71">
        <v>72.23</v>
      </c>
      <c r="H61" s="48">
        <f>G61*J14</f>
        <v>92.035466</v>
      </c>
      <c r="I61" s="52">
        <f>H61*F61</f>
        <v>92.035466</v>
      </c>
    </row>
    <row r="62" spans="1:9" s="3" customFormat="1" ht="13.5">
      <c r="A62" s="222" t="s">
        <v>259</v>
      </c>
      <c r="B62" s="66" t="s">
        <v>158</v>
      </c>
      <c r="C62" s="214">
        <v>190401</v>
      </c>
      <c r="D62" s="164" t="s">
        <v>268</v>
      </c>
      <c r="E62" s="50" t="s">
        <v>143</v>
      </c>
      <c r="F62" s="186">
        <v>2</v>
      </c>
      <c r="G62" s="71">
        <v>584.78</v>
      </c>
      <c r="H62" s="48">
        <f>G62*J14</f>
        <v>745.126676</v>
      </c>
      <c r="I62" s="52">
        <f>H62*F62</f>
        <v>1490.253352</v>
      </c>
    </row>
    <row r="63" spans="1:9" s="3" customFormat="1" ht="13.5">
      <c r="A63" s="222" t="s">
        <v>260</v>
      </c>
      <c r="B63" s="66" t="s">
        <v>158</v>
      </c>
      <c r="C63" s="180">
        <v>191521</v>
      </c>
      <c r="D63" s="164" t="s">
        <v>187</v>
      </c>
      <c r="E63" s="50" t="s">
        <v>143</v>
      </c>
      <c r="F63" s="186">
        <v>4</v>
      </c>
      <c r="G63" s="71">
        <v>18.66</v>
      </c>
      <c r="H63" s="48">
        <f>G63*$J$14</f>
        <v>23.776572</v>
      </c>
      <c r="I63" s="52">
        <f>F63*H63</f>
        <v>95.106288</v>
      </c>
    </row>
    <row r="64" spans="1:9" s="3" customFormat="1" ht="13.5">
      <c r="A64" s="222" t="s">
        <v>261</v>
      </c>
      <c r="B64" s="66" t="s">
        <v>158</v>
      </c>
      <c r="C64" s="182" t="s">
        <v>209</v>
      </c>
      <c r="D64" s="173" t="s">
        <v>188</v>
      </c>
      <c r="E64" s="50" t="s">
        <v>143</v>
      </c>
      <c r="F64" s="186">
        <v>4</v>
      </c>
      <c r="G64" s="71">
        <v>42.35</v>
      </c>
      <c r="H64" s="48">
        <f>G64*$J$14</f>
        <v>53.96237</v>
      </c>
      <c r="I64" s="52">
        <f>F64*H64</f>
        <v>215.84948</v>
      </c>
    </row>
    <row r="65" spans="1:8" s="3" customFormat="1" ht="13.5">
      <c r="A65" s="44"/>
      <c r="B65" s="66"/>
      <c r="C65" s="66"/>
      <c r="D65" s="51"/>
      <c r="E65" s="50"/>
      <c r="F65" s="56"/>
      <c r="G65" s="71"/>
      <c r="H65" s="48"/>
    </row>
    <row r="66" spans="1:9" s="3" customFormat="1" ht="13.5">
      <c r="A66" s="86">
        <v>10</v>
      </c>
      <c r="B66" s="87"/>
      <c r="C66" s="87"/>
      <c r="D66" s="174" t="s">
        <v>189</v>
      </c>
      <c r="E66" s="94"/>
      <c r="F66" s="95"/>
      <c r="G66" s="96"/>
      <c r="H66" s="91"/>
      <c r="I66" s="92">
        <f>SUM(I67:I70)</f>
        <v>4130.34427432</v>
      </c>
    </row>
    <row r="67" spans="1:9" s="3" customFormat="1" ht="13.5">
      <c r="A67" s="44" t="s">
        <v>144</v>
      </c>
      <c r="B67" s="66" t="s">
        <v>158</v>
      </c>
      <c r="C67" s="184">
        <v>250732</v>
      </c>
      <c r="D67" s="164" t="s">
        <v>190</v>
      </c>
      <c r="E67" s="50" t="s">
        <v>143</v>
      </c>
      <c r="F67" s="189">
        <v>8</v>
      </c>
      <c r="G67" s="57">
        <v>229.35</v>
      </c>
      <c r="H67" s="48">
        <f>G67*$J$14</f>
        <v>292.23777</v>
      </c>
      <c r="I67" s="52">
        <f>F67*H67</f>
        <v>2337.90216</v>
      </c>
    </row>
    <row r="68" spans="1:9" s="3" customFormat="1" ht="13.5">
      <c r="A68" s="44" t="s">
        <v>146</v>
      </c>
      <c r="B68" s="66" t="s">
        <v>158</v>
      </c>
      <c r="C68" s="168">
        <v>250109</v>
      </c>
      <c r="D68" s="164" t="s">
        <v>270</v>
      </c>
      <c r="E68" s="50" t="s">
        <v>15</v>
      </c>
      <c r="F68" s="189">
        <v>2</v>
      </c>
      <c r="G68" s="68">
        <v>128.95</v>
      </c>
      <c r="H68" s="48">
        <f>G68*J14</f>
        <v>164.30809</v>
      </c>
      <c r="I68" s="52">
        <f>H68*F68</f>
        <v>328.61618</v>
      </c>
    </row>
    <row r="69" spans="1:9" s="3" customFormat="1" ht="13.5">
      <c r="A69" s="44" t="s">
        <v>210</v>
      </c>
      <c r="B69" s="66" t="s">
        <v>158</v>
      </c>
      <c r="C69" s="184">
        <v>161385</v>
      </c>
      <c r="D69" s="164" t="s">
        <v>191</v>
      </c>
      <c r="E69" s="50" t="s">
        <v>15</v>
      </c>
      <c r="F69" s="189">
        <v>0.68</v>
      </c>
      <c r="G69" s="68">
        <v>112.67</v>
      </c>
      <c r="H69" s="48">
        <f>G69*J14</f>
        <v>143.564114</v>
      </c>
      <c r="I69" s="52">
        <f>H69*F69</f>
        <v>97.62359752</v>
      </c>
    </row>
    <row r="70" spans="1:9" s="3" customFormat="1" ht="13.5">
      <c r="A70" s="44" t="s">
        <v>269</v>
      </c>
      <c r="B70" s="66" t="s">
        <v>158</v>
      </c>
      <c r="C70" s="182" t="s">
        <v>211</v>
      </c>
      <c r="D70" s="175" t="s">
        <v>192</v>
      </c>
      <c r="E70" s="50" t="s">
        <v>15</v>
      </c>
      <c r="F70" s="190">
        <v>2.8</v>
      </c>
      <c r="G70" s="71">
        <v>382.93</v>
      </c>
      <c r="H70" s="48">
        <f>G70*$J$14</f>
        <v>487.92940600000003</v>
      </c>
      <c r="I70" s="52">
        <f>F70*H70</f>
        <v>1366.2023368</v>
      </c>
    </row>
    <row r="71" spans="1:9" s="3" customFormat="1" ht="13.5">
      <c r="A71" s="50"/>
      <c r="B71" s="50"/>
      <c r="C71" s="50"/>
      <c r="D71" s="175"/>
      <c r="E71" s="50"/>
      <c r="F71" s="56"/>
      <c r="G71" s="70"/>
      <c r="H71" s="176"/>
      <c r="I71" s="57"/>
    </row>
    <row r="72" spans="1:9" s="3" customFormat="1" ht="13.5">
      <c r="A72" s="178">
        <v>11</v>
      </c>
      <c r="B72" s="50"/>
      <c r="C72" s="50"/>
      <c r="D72" s="174" t="s">
        <v>193</v>
      </c>
      <c r="E72" s="174"/>
      <c r="F72" s="174"/>
      <c r="G72" s="174"/>
      <c r="H72" s="174"/>
      <c r="I72" s="191">
        <f>SUM(I73:I73)</f>
        <v>71946.68364</v>
      </c>
    </row>
    <row r="73" spans="1:9" s="3" customFormat="1" ht="13.5">
      <c r="A73" s="50" t="s">
        <v>194</v>
      </c>
      <c r="B73" s="66" t="s">
        <v>232</v>
      </c>
      <c r="C73" s="183"/>
      <c r="D73" s="168" t="s">
        <v>233</v>
      </c>
      <c r="E73" s="50" t="s">
        <v>24</v>
      </c>
      <c r="F73" s="186">
        <v>190</v>
      </c>
      <c r="G73" s="143">
        <v>297.18</v>
      </c>
      <c r="H73" s="176">
        <f>G73*J14</f>
        <v>378.666756</v>
      </c>
      <c r="I73" s="57">
        <f>H73*F73</f>
        <v>71946.68364</v>
      </c>
    </row>
    <row r="74" spans="1:9" s="3" customFormat="1" ht="13.5">
      <c r="A74" s="50"/>
      <c r="B74" s="50"/>
      <c r="C74" s="50"/>
      <c r="D74" s="175"/>
      <c r="E74" s="50"/>
      <c r="F74" s="56"/>
      <c r="G74" s="70"/>
      <c r="H74" s="176"/>
      <c r="I74" s="57"/>
    </row>
    <row r="75" spans="1:9" s="3" customFormat="1" ht="13.5">
      <c r="A75" s="178">
        <v>12</v>
      </c>
      <c r="B75" s="50"/>
      <c r="C75" s="50"/>
      <c r="D75" s="174" t="s">
        <v>271</v>
      </c>
      <c r="E75" s="174"/>
      <c r="F75" s="174"/>
      <c r="G75" s="174"/>
      <c r="H75" s="174"/>
      <c r="I75" s="191">
        <f>I76</f>
        <v>74131.52889599999</v>
      </c>
    </row>
    <row r="76" spans="1:9" s="3" customFormat="1" ht="13.5">
      <c r="A76" s="50" t="s">
        <v>196</v>
      </c>
      <c r="B76" s="66" t="s">
        <v>158</v>
      </c>
      <c r="C76" s="183" t="s">
        <v>272</v>
      </c>
      <c r="D76" s="214" t="s">
        <v>145</v>
      </c>
      <c r="E76" s="50" t="s">
        <v>24</v>
      </c>
      <c r="F76" s="56">
        <v>48</v>
      </c>
      <c r="G76" s="70">
        <v>1212.06</v>
      </c>
      <c r="H76" s="176">
        <f>G76*J14</f>
        <v>1544.4068519999998</v>
      </c>
      <c r="I76" s="57">
        <f>H76*F76</f>
        <v>74131.52889599999</v>
      </c>
    </row>
    <row r="77" spans="1:9" s="3" customFormat="1" ht="13.5">
      <c r="A77" s="50"/>
      <c r="B77" s="50"/>
      <c r="C77" s="50"/>
      <c r="D77" s="175"/>
      <c r="E77" s="50"/>
      <c r="F77" s="56"/>
      <c r="G77" s="70"/>
      <c r="H77" s="176"/>
      <c r="I77" s="57"/>
    </row>
    <row r="78" spans="1:9" s="3" customFormat="1" ht="13.5">
      <c r="A78" s="178">
        <v>13</v>
      </c>
      <c r="B78" s="50"/>
      <c r="C78" s="50"/>
      <c r="D78" s="174" t="s">
        <v>122</v>
      </c>
      <c r="E78" s="174"/>
      <c r="F78" s="174"/>
      <c r="G78" s="174"/>
      <c r="H78" s="174"/>
      <c r="I78" s="191">
        <f>I79</f>
        <v>4765.10713668</v>
      </c>
    </row>
    <row r="79" spans="1:9" s="3" customFormat="1" ht="13.5">
      <c r="A79" s="50" t="s">
        <v>196</v>
      </c>
      <c r="B79" s="66" t="s">
        <v>158</v>
      </c>
      <c r="C79" s="168">
        <v>270220</v>
      </c>
      <c r="D79" s="168" t="s">
        <v>195</v>
      </c>
      <c r="E79" s="50" t="s">
        <v>15</v>
      </c>
      <c r="F79" s="186">
        <v>620.18</v>
      </c>
      <c r="G79" s="70">
        <v>6.03</v>
      </c>
      <c r="H79" s="176">
        <f>G79*J14</f>
        <v>7.683426000000001</v>
      </c>
      <c r="I79" s="57">
        <f>H79*F79</f>
        <v>4765.10713668</v>
      </c>
    </row>
    <row r="80" spans="1:9" s="3" customFormat="1" ht="13.5">
      <c r="A80" s="50"/>
      <c r="B80" s="50"/>
      <c r="C80" s="50"/>
      <c r="D80" s="51"/>
      <c r="E80" s="50"/>
      <c r="F80" s="56"/>
      <c r="G80" s="56"/>
      <c r="H80" s="56"/>
      <c r="I80" s="177"/>
    </row>
    <row r="81" spans="1:16" s="3" customFormat="1" ht="17.25" thickBot="1">
      <c r="A81" s="247" t="s">
        <v>23</v>
      </c>
      <c r="B81" s="248"/>
      <c r="C81" s="248"/>
      <c r="D81" s="248"/>
      <c r="E81" s="248"/>
      <c r="F81" s="248"/>
      <c r="G81" s="249"/>
      <c r="H81" s="253">
        <f>SUM(I15,I18,I25,I30,I33,I37,I41,I49,I57,I66,I72,I75,I78)</f>
        <v>257226.15076235996</v>
      </c>
      <c r="I81" s="254"/>
      <c r="J81" s="38"/>
      <c r="K81" s="37"/>
      <c r="O81" s="18"/>
      <c r="P81" s="6"/>
    </row>
    <row r="82" spans="1:16" ht="12" customHeight="1">
      <c r="A82" s="58"/>
      <c r="B82" s="58"/>
      <c r="C82" s="58"/>
      <c r="D82" s="59"/>
      <c r="E82" s="58"/>
      <c r="F82" s="58"/>
      <c r="G82" s="58"/>
      <c r="H82" s="60"/>
      <c r="I82" s="61"/>
      <c r="J82" s="13"/>
      <c r="P82" s="11"/>
    </row>
    <row r="83" spans="1:16" ht="13.5">
      <c r="A83" s="58"/>
      <c r="B83" s="58"/>
      <c r="C83" s="58"/>
      <c r="D83" s="261" t="s">
        <v>155</v>
      </c>
      <c r="E83" s="261"/>
      <c r="F83" s="261"/>
      <c r="G83" s="261"/>
      <c r="H83" s="261"/>
      <c r="I83" s="261"/>
      <c r="J83" s="12"/>
      <c r="P83" s="11"/>
    </row>
    <row r="84" spans="1:16" ht="13.5">
      <c r="A84" s="58"/>
      <c r="B84" s="58"/>
      <c r="C84" s="58"/>
      <c r="D84" s="64"/>
      <c r="E84" s="64"/>
      <c r="F84" s="64"/>
      <c r="G84" s="64"/>
      <c r="H84" s="64"/>
      <c r="I84" s="64"/>
      <c r="J84" s="12"/>
      <c r="P84" s="11"/>
    </row>
    <row r="85" spans="1:16" ht="13.5">
      <c r="A85" s="58"/>
      <c r="B85" s="58"/>
      <c r="C85" s="58"/>
      <c r="D85" s="64"/>
      <c r="E85" s="64"/>
      <c r="F85" s="64"/>
      <c r="G85" s="64"/>
      <c r="H85" s="64"/>
      <c r="I85" s="64"/>
      <c r="J85" s="12"/>
      <c r="P85" s="11"/>
    </row>
    <row r="86" spans="1:16" ht="13.5">
      <c r="A86" s="58"/>
      <c r="B86" s="58"/>
      <c r="C86" s="58"/>
      <c r="D86" s="64"/>
      <c r="E86" s="64"/>
      <c r="F86" s="64"/>
      <c r="G86" s="64"/>
      <c r="H86" s="64"/>
      <c r="I86" s="64"/>
      <c r="J86" s="12"/>
      <c r="P86" s="11"/>
    </row>
    <row r="87" spans="1:16" ht="13.5">
      <c r="A87" s="58"/>
      <c r="B87" s="58"/>
      <c r="C87" s="58"/>
      <c r="D87" s="64"/>
      <c r="E87" s="64"/>
      <c r="F87" s="64"/>
      <c r="G87" s="64"/>
      <c r="H87" s="64"/>
      <c r="I87" s="64"/>
      <c r="J87" s="12"/>
      <c r="P87" s="11"/>
    </row>
    <row r="88" spans="1:16" ht="12" customHeight="1">
      <c r="A88" s="63" t="s">
        <v>159</v>
      </c>
      <c r="B88" s="63"/>
      <c r="C88" s="58"/>
      <c r="D88" s="59"/>
      <c r="E88" s="59"/>
      <c r="F88" s="59"/>
      <c r="G88" s="59"/>
      <c r="H88" s="59"/>
      <c r="I88" s="59"/>
      <c r="J88" s="42"/>
      <c r="K88" s="42"/>
      <c r="P88" s="11"/>
    </row>
    <row r="89" spans="1:16" ht="12" customHeight="1">
      <c r="A89" s="143" t="s">
        <v>212</v>
      </c>
      <c r="B89" s="143"/>
      <c r="C89" s="75"/>
      <c r="D89" s="75"/>
      <c r="E89" s="58"/>
      <c r="F89" s="58"/>
      <c r="G89" s="58"/>
      <c r="H89" s="62"/>
      <c r="I89" s="63"/>
      <c r="P89" s="11"/>
    </row>
    <row r="90" spans="1:10" ht="12" customHeight="1">
      <c r="A90" s="143" t="s">
        <v>213</v>
      </c>
      <c r="B90" s="143"/>
      <c r="C90" s="75"/>
      <c r="D90" s="75"/>
      <c r="E90" s="63"/>
      <c r="F90" s="63"/>
      <c r="G90" s="63"/>
      <c r="H90" s="75"/>
      <c r="I90" s="75"/>
      <c r="J90" s="2"/>
    </row>
    <row r="91" spans="4:10" ht="12" customHeight="1">
      <c r="D91" s="9"/>
      <c r="I91" s="12"/>
      <c r="J91" s="2"/>
    </row>
    <row r="92" ht="12" customHeight="1">
      <c r="I92" s="13"/>
    </row>
    <row r="94" spans="8:9" ht="12" customHeight="1">
      <c r="H94" s="48"/>
      <c r="I94" s="52"/>
    </row>
    <row r="151" spans="1:9" ht="12" customHeight="1">
      <c r="A151" s="255" t="s">
        <v>22</v>
      </c>
      <c r="B151" s="256"/>
      <c r="C151" s="256"/>
      <c r="D151" s="257"/>
      <c r="E151" s="255" t="s">
        <v>28</v>
      </c>
      <c r="F151" s="256"/>
      <c r="G151" s="256"/>
      <c r="H151" s="256"/>
      <c r="I151" s="256"/>
    </row>
    <row r="152" spans="1:9" ht="12" customHeight="1">
      <c r="A152" s="258" t="s">
        <v>37</v>
      </c>
      <c r="B152" s="259"/>
      <c r="C152" s="259"/>
      <c r="D152" s="260"/>
      <c r="E152" s="258" t="s">
        <v>30</v>
      </c>
      <c r="F152" s="259"/>
      <c r="G152" s="259"/>
      <c r="H152" s="259"/>
      <c r="I152" s="259"/>
    </row>
    <row r="153" spans="1:9" ht="12" customHeight="1">
      <c r="A153" s="255" t="s">
        <v>21</v>
      </c>
      <c r="B153" s="256"/>
      <c r="C153" s="256"/>
      <c r="D153" s="257"/>
      <c r="E153" s="255" t="s">
        <v>31</v>
      </c>
      <c r="F153" s="256"/>
      <c r="G153" s="256"/>
      <c r="H153" s="256"/>
      <c r="I153" s="256"/>
    </row>
    <row r="154" spans="1:9" ht="12" customHeight="1">
      <c r="A154" s="258" t="s">
        <v>52</v>
      </c>
      <c r="B154" s="259"/>
      <c r="C154" s="259"/>
      <c r="D154" s="260"/>
      <c r="E154" s="268" t="s">
        <v>51</v>
      </c>
      <c r="F154" s="269"/>
      <c r="G154" s="269"/>
      <c r="H154" s="269"/>
      <c r="I154" s="269"/>
    </row>
    <row r="155" spans="1:9" ht="12" customHeight="1">
      <c r="A155" s="255" t="s">
        <v>29</v>
      </c>
      <c r="B155" s="256"/>
      <c r="C155" s="256"/>
      <c r="D155" s="257"/>
      <c r="E155" s="255" t="s">
        <v>33</v>
      </c>
      <c r="F155" s="256"/>
      <c r="G155" s="256"/>
      <c r="H155" s="256"/>
      <c r="I155" s="256"/>
    </row>
    <row r="156" spans="1:9" ht="12" customHeight="1">
      <c r="A156" s="262" t="s">
        <v>50</v>
      </c>
      <c r="B156" s="263"/>
      <c r="C156" s="263"/>
      <c r="D156" s="264"/>
      <c r="E156" s="258" t="s">
        <v>53</v>
      </c>
      <c r="F156" s="259"/>
      <c r="G156" s="259"/>
      <c r="H156" s="259"/>
      <c r="I156" s="259"/>
    </row>
    <row r="157" spans="1:9" ht="12" customHeight="1">
      <c r="A157" s="265" t="s">
        <v>1</v>
      </c>
      <c r="B157" s="67"/>
      <c r="C157" s="67"/>
      <c r="D157" s="267" t="s">
        <v>2</v>
      </c>
      <c r="E157" s="265" t="s">
        <v>3</v>
      </c>
      <c r="F157" s="265" t="s">
        <v>0</v>
      </c>
      <c r="G157" s="15"/>
      <c r="H157" s="15"/>
      <c r="I157" s="15"/>
    </row>
    <row r="158" spans="1:9" ht="12" customHeight="1">
      <c r="A158" s="266"/>
      <c r="B158" s="15"/>
      <c r="C158" s="15"/>
      <c r="D158" s="265"/>
      <c r="E158" s="266"/>
      <c r="F158" s="266"/>
      <c r="G158" s="14"/>
      <c r="H158" s="14"/>
      <c r="I158" s="14"/>
    </row>
    <row r="159" spans="1:9" ht="12" customHeight="1">
      <c r="A159" s="21" t="s">
        <v>4</v>
      </c>
      <c r="B159" s="21"/>
      <c r="C159" s="21"/>
      <c r="D159" s="22" t="s">
        <v>9</v>
      </c>
      <c r="E159" s="23"/>
      <c r="F159" s="23"/>
      <c r="G159" s="23"/>
      <c r="H159" s="23"/>
      <c r="I159" s="23"/>
    </row>
    <row r="160" spans="1:9" ht="12" customHeight="1">
      <c r="A160" s="24" t="s">
        <v>5</v>
      </c>
      <c r="B160" s="24"/>
      <c r="C160" s="24"/>
      <c r="D160" s="25" t="s">
        <v>54</v>
      </c>
      <c r="E160" s="26" t="s">
        <v>15</v>
      </c>
      <c r="F160" s="27">
        <v>611.52</v>
      </c>
      <c r="G160" s="27"/>
      <c r="H160" s="27"/>
      <c r="I160" s="27"/>
    </row>
    <row r="161" spans="1:9" ht="12" customHeight="1">
      <c r="A161" s="24" t="s">
        <v>7</v>
      </c>
      <c r="B161" s="24"/>
      <c r="C161" s="24"/>
      <c r="D161" s="25" t="s">
        <v>6</v>
      </c>
      <c r="E161" s="26" t="s">
        <v>130</v>
      </c>
      <c r="F161" s="27">
        <v>12</v>
      </c>
      <c r="G161" s="27"/>
      <c r="H161" s="27"/>
      <c r="I161" s="27"/>
    </row>
    <row r="162" spans="1:9" ht="12" customHeight="1">
      <c r="A162" s="24" t="s">
        <v>39</v>
      </c>
      <c r="B162" s="24"/>
      <c r="C162" s="24"/>
      <c r="D162" s="25" t="s">
        <v>38</v>
      </c>
      <c r="E162" s="26" t="s">
        <v>15</v>
      </c>
      <c r="F162" s="27">
        <v>6</v>
      </c>
      <c r="G162" s="27"/>
      <c r="H162" s="27"/>
      <c r="I162" s="27"/>
    </row>
    <row r="163" spans="1:9" ht="12" customHeight="1">
      <c r="A163" s="24" t="s">
        <v>64</v>
      </c>
      <c r="B163" s="24"/>
      <c r="C163" s="24"/>
      <c r="D163" s="25" t="s">
        <v>55</v>
      </c>
      <c r="E163" s="26" t="s">
        <v>15</v>
      </c>
      <c r="F163" s="27">
        <v>611.52</v>
      </c>
      <c r="G163" s="27"/>
      <c r="H163" s="27"/>
      <c r="I163" s="27"/>
    </row>
    <row r="164" spans="1:9" ht="12" customHeight="1">
      <c r="A164" s="28"/>
      <c r="B164" s="28"/>
      <c r="C164" s="28"/>
      <c r="D164" s="29" t="s">
        <v>34</v>
      </c>
      <c r="E164" s="30"/>
      <c r="F164" s="31"/>
      <c r="G164" s="31"/>
      <c r="H164" s="31"/>
      <c r="I164" s="31"/>
    </row>
    <row r="165" spans="1:9" ht="12" customHeight="1">
      <c r="A165" s="21" t="s">
        <v>8</v>
      </c>
      <c r="B165" s="21"/>
      <c r="C165" s="21"/>
      <c r="D165" s="22" t="s">
        <v>56</v>
      </c>
      <c r="E165" s="23"/>
      <c r="F165" s="23"/>
      <c r="G165" s="23"/>
      <c r="H165" s="23"/>
      <c r="I165" s="23"/>
    </row>
    <row r="166" spans="1:9" ht="12" customHeight="1">
      <c r="A166" s="24" t="s">
        <v>10</v>
      </c>
      <c r="B166" s="24"/>
      <c r="C166" s="24"/>
      <c r="D166" s="25" t="s">
        <v>57</v>
      </c>
      <c r="E166" s="26" t="s">
        <v>25</v>
      </c>
      <c r="F166" s="27">
        <v>18.34</v>
      </c>
      <c r="G166" s="27"/>
      <c r="H166" s="27"/>
      <c r="I166" s="27"/>
    </row>
    <row r="167" spans="1:9" ht="12" customHeight="1">
      <c r="A167" s="24"/>
      <c r="B167" s="24"/>
      <c r="C167" s="24"/>
      <c r="D167" s="29" t="s">
        <v>34</v>
      </c>
      <c r="E167" s="26"/>
      <c r="F167" s="27"/>
      <c r="G167" s="27"/>
      <c r="H167" s="27"/>
      <c r="I167" s="27"/>
    </row>
    <row r="168" spans="1:9" ht="12" customHeight="1">
      <c r="A168" s="21" t="s">
        <v>11</v>
      </c>
      <c r="B168" s="21"/>
      <c r="C168" s="21"/>
      <c r="D168" s="22" t="s">
        <v>58</v>
      </c>
      <c r="E168" s="32"/>
      <c r="F168" s="33"/>
      <c r="G168" s="33"/>
      <c r="H168" s="33"/>
      <c r="I168" s="33"/>
    </row>
    <row r="169" spans="1:9" ht="12" customHeight="1">
      <c r="A169" s="24" t="s">
        <v>12</v>
      </c>
      <c r="B169" s="24"/>
      <c r="C169" s="24"/>
      <c r="D169" s="25" t="s">
        <v>59</v>
      </c>
      <c r="E169" s="26" t="s">
        <v>25</v>
      </c>
      <c r="F169" s="27">
        <v>18.34</v>
      </c>
      <c r="G169" s="27"/>
      <c r="H169" s="27"/>
      <c r="I169" s="27"/>
    </row>
    <row r="170" spans="1:9" ht="12" customHeight="1">
      <c r="A170" s="24" t="s">
        <v>40</v>
      </c>
      <c r="B170" s="24"/>
      <c r="C170" s="24"/>
      <c r="D170" s="25" t="s">
        <v>60</v>
      </c>
      <c r="E170" s="26" t="s">
        <v>25</v>
      </c>
      <c r="F170" s="27">
        <v>4.04</v>
      </c>
      <c r="G170" s="27"/>
      <c r="H170" s="27"/>
      <c r="I170" s="27"/>
    </row>
    <row r="171" spans="1:9" ht="12" customHeight="1">
      <c r="A171" s="24" t="s">
        <v>41</v>
      </c>
      <c r="B171" s="24"/>
      <c r="C171" s="24"/>
      <c r="D171" s="25" t="s">
        <v>61</v>
      </c>
      <c r="E171" s="26" t="s">
        <v>25</v>
      </c>
      <c r="F171" s="27">
        <v>16.17</v>
      </c>
      <c r="G171" s="27"/>
      <c r="H171" s="27"/>
      <c r="I171" s="27"/>
    </row>
    <row r="172" spans="1:9" ht="12" customHeight="1">
      <c r="A172" s="24" t="s">
        <v>42</v>
      </c>
      <c r="B172" s="24"/>
      <c r="C172" s="24"/>
      <c r="D172" s="25" t="s">
        <v>62</v>
      </c>
      <c r="E172" s="26" t="s">
        <v>25</v>
      </c>
      <c r="F172" s="27">
        <v>3.03</v>
      </c>
      <c r="G172" s="27"/>
      <c r="H172" s="27"/>
      <c r="I172" s="27"/>
    </row>
    <row r="173" spans="1:9" ht="12" customHeight="1">
      <c r="A173" s="28"/>
      <c r="B173" s="28"/>
      <c r="C173" s="28"/>
      <c r="D173" s="29" t="s">
        <v>34</v>
      </c>
      <c r="E173" s="30"/>
      <c r="F173" s="31"/>
      <c r="G173" s="31"/>
      <c r="H173" s="31"/>
      <c r="I173" s="31"/>
    </row>
    <row r="174" spans="1:9" ht="12" customHeight="1">
      <c r="A174" s="34" t="s">
        <v>13</v>
      </c>
      <c r="B174" s="34"/>
      <c r="C174" s="34"/>
      <c r="D174" s="29" t="s">
        <v>63</v>
      </c>
      <c r="E174" s="30"/>
      <c r="F174" s="31"/>
      <c r="G174" s="31"/>
      <c r="H174" s="31"/>
      <c r="I174" s="31"/>
    </row>
    <row r="175" spans="1:9" ht="12" customHeight="1">
      <c r="A175" s="28" t="s">
        <v>44</v>
      </c>
      <c r="B175" s="28"/>
      <c r="C175" s="28"/>
      <c r="D175" s="25" t="s">
        <v>59</v>
      </c>
      <c r="E175" s="26" t="s">
        <v>131</v>
      </c>
      <c r="F175" s="27">
        <v>6.16</v>
      </c>
      <c r="G175" s="27"/>
      <c r="H175" s="27"/>
      <c r="I175" s="27"/>
    </row>
    <row r="176" spans="1:9" ht="12" customHeight="1">
      <c r="A176" s="28" t="s">
        <v>14</v>
      </c>
      <c r="B176" s="28"/>
      <c r="C176" s="28"/>
      <c r="D176" s="25" t="s">
        <v>60</v>
      </c>
      <c r="E176" s="26" t="s">
        <v>25</v>
      </c>
      <c r="F176" s="27">
        <v>1.23</v>
      </c>
      <c r="G176" s="27"/>
      <c r="H176" s="27"/>
      <c r="I176" s="27"/>
    </row>
    <row r="177" spans="1:9" ht="12" customHeight="1">
      <c r="A177" s="28" t="s">
        <v>65</v>
      </c>
      <c r="B177" s="28"/>
      <c r="C177" s="28"/>
      <c r="D177" s="25" t="s">
        <v>61</v>
      </c>
      <c r="E177" s="26" t="s">
        <v>25</v>
      </c>
      <c r="F177" s="27">
        <v>4.92</v>
      </c>
      <c r="G177" s="27"/>
      <c r="H177" s="27"/>
      <c r="I177" s="27"/>
    </row>
    <row r="178" spans="1:9" ht="12" customHeight="1">
      <c r="A178" s="28" t="s">
        <v>66</v>
      </c>
      <c r="B178" s="28"/>
      <c r="C178" s="28"/>
      <c r="D178" s="25" t="s">
        <v>62</v>
      </c>
      <c r="E178" s="30" t="s">
        <v>25</v>
      </c>
      <c r="F178" s="31">
        <v>0.92</v>
      </c>
      <c r="G178" s="31"/>
      <c r="H178" s="31"/>
      <c r="I178" s="31"/>
    </row>
    <row r="179" spans="1:9" ht="12" customHeight="1">
      <c r="A179" s="28"/>
      <c r="B179" s="28"/>
      <c r="C179" s="28"/>
      <c r="D179" s="29" t="s">
        <v>34</v>
      </c>
      <c r="E179" s="30"/>
      <c r="F179" s="31"/>
      <c r="G179" s="31"/>
      <c r="H179" s="31"/>
      <c r="I179" s="31"/>
    </row>
    <row r="180" spans="1:9" ht="12" customHeight="1">
      <c r="A180" s="21" t="s">
        <v>16</v>
      </c>
      <c r="B180" s="21"/>
      <c r="C180" s="21"/>
      <c r="D180" s="22" t="s">
        <v>72</v>
      </c>
      <c r="E180" s="26"/>
      <c r="F180" s="27"/>
      <c r="G180" s="27"/>
      <c r="H180" s="27"/>
      <c r="I180" s="27"/>
    </row>
    <row r="181" spans="1:9" ht="12" customHeight="1">
      <c r="A181" s="24" t="s">
        <v>17</v>
      </c>
      <c r="B181" s="24"/>
      <c r="C181" s="24"/>
      <c r="D181" s="25" t="s">
        <v>67</v>
      </c>
      <c r="E181" s="26" t="s">
        <v>15</v>
      </c>
      <c r="F181" s="27">
        <v>580.72</v>
      </c>
      <c r="G181" s="27"/>
      <c r="H181" s="27"/>
      <c r="I181" s="27"/>
    </row>
    <row r="182" spans="1:9" ht="12" customHeight="1">
      <c r="A182" s="24" t="s">
        <v>70</v>
      </c>
      <c r="B182" s="24"/>
      <c r="C182" s="24"/>
      <c r="D182" s="25" t="s">
        <v>68</v>
      </c>
      <c r="E182" s="26" t="s">
        <v>15</v>
      </c>
      <c r="F182" s="27">
        <v>580.32</v>
      </c>
      <c r="G182" s="27"/>
      <c r="H182" s="27"/>
      <c r="I182" s="27"/>
    </row>
    <row r="183" spans="1:9" ht="12" customHeight="1">
      <c r="A183" s="24" t="s">
        <v>71</v>
      </c>
      <c r="B183" s="24"/>
      <c r="C183" s="24"/>
      <c r="D183" s="25" t="s">
        <v>69</v>
      </c>
      <c r="E183" s="26" t="s">
        <v>15</v>
      </c>
      <c r="F183" s="27">
        <v>49.55</v>
      </c>
      <c r="G183" s="27"/>
      <c r="H183" s="27"/>
      <c r="I183" s="27"/>
    </row>
    <row r="184" spans="1:9" ht="12" customHeight="1">
      <c r="A184" s="24"/>
      <c r="B184" s="24"/>
      <c r="C184" s="24"/>
      <c r="D184" s="29" t="s">
        <v>34</v>
      </c>
      <c r="E184" s="26"/>
      <c r="F184" s="27"/>
      <c r="G184" s="27"/>
      <c r="H184" s="27"/>
      <c r="I184" s="27"/>
    </row>
    <row r="185" spans="1:9" ht="12" customHeight="1">
      <c r="A185" s="21" t="s">
        <v>18</v>
      </c>
      <c r="B185" s="21"/>
      <c r="C185" s="21"/>
      <c r="D185" s="22" t="s">
        <v>73</v>
      </c>
      <c r="E185" s="32"/>
      <c r="F185" s="33"/>
      <c r="G185" s="33"/>
      <c r="H185" s="33"/>
      <c r="I185" s="33"/>
    </row>
    <row r="186" spans="1:9" ht="12" customHeight="1">
      <c r="A186" s="24" t="s">
        <v>27</v>
      </c>
      <c r="B186" s="24"/>
      <c r="C186" s="24"/>
      <c r="D186" s="25" t="s">
        <v>74</v>
      </c>
      <c r="E186" s="26" t="s">
        <v>15</v>
      </c>
      <c r="F186" s="27">
        <v>95.1</v>
      </c>
      <c r="G186" s="27"/>
      <c r="H186" s="27"/>
      <c r="I186" s="27"/>
    </row>
    <row r="187" spans="1:9" ht="12" customHeight="1">
      <c r="A187" s="24" t="s">
        <v>79</v>
      </c>
      <c r="B187" s="24"/>
      <c r="C187" s="24"/>
      <c r="D187" s="25" t="s">
        <v>75</v>
      </c>
      <c r="E187" s="26" t="s">
        <v>15</v>
      </c>
      <c r="F187" s="27">
        <v>190.2</v>
      </c>
      <c r="G187" s="27"/>
      <c r="H187" s="27"/>
      <c r="I187" s="27"/>
    </row>
    <row r="188" spans="1:9" ht="12" customHeight="1">
      <c r="A188" s="24" t="s">
        <v>45</v>
      </c>
      <c r="B188" s="24"/>
      <c r="C188" s="24"/>
      <c r="D188" s="25" t="s">
        <v>76</v>
      </c>
      <c r="E188" s="26" t="s">
        <v>15</v>
      </c>
      <c r="F188" s="27">
        <v>190.2</v>
      </c>
      <c r="G188" s="27"/>
      <c r="H188" s="27"/>
      <c r="I188" s="27"/>
    </row>
    <row r="189" spans="1:9" ht="12" customHeight="1">
      <c r="A189" s="24" t="s">
        <v>80</v>
      </c>
      <c r="B189" s="24"/>
      <c r="C189" s="24"/>
      <c r="D189" s="25" t="s">
        <v>77</v>
      </c>
      <c r="E189" s="26" t="s">
        <v>25</v>
      </c>
      <c r="F189" s="27">
        <v>5.67</v>
      </c>
      <c r="G189" s="27"/>
      <c r="H189" s="27"/>
      <c r="I189" s="27"/>
    </row>
    <row r="190" spans="1:9" ht="12" customHeight="1">
      <c r="A190" s="24" t="s">
        <v>81</v>
      </c>
      <c r="B190" s="24"/>
      <c r="C190" s="24"/>
      <c r="D190" s="25" t="s">
        <v>78</v>
      </c>
      <c r="E190" s="26" t="s">
        <v>15</v>
      </c>
      <c r="F190" s="27">
        <v>192.46</v>
      </c>
      <c r="G190" s="27"/>
      <c r="H190" s="27"/>
      <c r="I190" s="27"/>
    </row>
    <row r="191" spans="1:9" ht="12" customHeight="1">
      <c r="A191" s="28"/>
      <c r="B191" s="28"/>
      <c r="C191" s="28"/>
      <c r="D191" s="29" t="s">
        <v>34</v>
      </c>
      <c r="E191" s="30"/>
      <c r="F191" s="31"/>
      <c r="G191" s="31"/>
      <c r="H191" s="31"/>
      <c r="I191" s="31"/>
    </row>
    <row r="192" spans="1:9" ht="12" customHeight="1">
      <c r="A192" s="21" t="s">
        <v>46</v>
      </c>
      <c r="B192" s="21"/>
      <c r="C192" s="21"/>
      <c r="D192" s="22" t="s">
        <v>82</v>
      </c>
      <c r="E192" s="32"/>
      <c r="F192" s="33"/>
      <c r="G192" s="33"/>
      <c r="H192" s="33"/>
      <c r="I192" s="33"/>
    </row>
    <row r="193" spans="1:9" ht="12" customHeight="1">
      <c r="A193" s="24" t="s">
        <v>47</v>
      </c>
      <c r="B193" s="24"/>
      <c r="C193" s="24"/>
      <c r="D193" s="25" t="s">
        <v>83</v>
      </c>
      <c r="E193" s="26" t="s">
        <v>43</v>
      </c>
      <c r="F193" s="27">
        <v>2</v>
      </c>
      <c r="G193" s="27"/>
      <c r="H193" s="27"/>
      <c r="I193" s="27"/>
    </row>
    <row r="194" spans="1:9" ht="12" customHeight="1">
      <c r="A194" s="24" t="s">
        <v>48</v>
      </c>
      <c r="B194" s="24"/>
      <c r="C194" s="24"/>
      <c r="D194" s="25" t="s">
        <v>84</v>
      </c>
      <c r="E194" s="26" t="s">
        <v>43</v>
      </c>
      <c r="F194" s="27">
        <v>2</v>
      </c>
      <c r="G194" s="27"/>
      <c r="H194" s="27"/>
      <c r="I194" s="27"/>
    </row>
    <row r="195" spans="1:9" ht="12" customHeight="1">
      <c r="A195" s="24" t="s">
        <v>86</v>
      </c>
      <c r="B195" s="24"/>
      <c r="C195" s="24"/>
      <c r="D195" s="25" t="s">
        <v>85</v>
      </c>
      <c r="E195" s="26" t="s">
        <v>43</v>
      </c>
      <c r="F195" s="27">
        <v>2</v>
      </c>
      <c r="G195" s="27"/>
      <c r="H195" s="27"/>
      <c r="I195" s="27"/>
    </row>
    <row r="196" spans="1:9" ht="12" customHeight="1">
      <c r="A196" s="28"/>
      <c r="B196" s="28"/>
      <c r="C196" s="28"/>
      <c r="D196" s="29" t="s">
        <v>34</v>
      </c>
      <c r="E196" s="30"/>
      <c r="F196" s="31"/>
      <c r="G196" s="31"/>
      <c r="H196" s="31"/>
      <c r="I196" s="31"/>
    </row>
    <row r="197" spans="1:9" ht="12" customHeight="1">
      <c r="A197" s="21" t="s">
        <v>87</v>
      </c>
      <c r="B197" s="21"/>
      <c r="C197" s="21"/>
      <c r="D197" s="22" t="s">
        <v>88</v>
      </c>
      <c r="E197" s="32"/>
      <c r="F197" s="33"/>
      <c r="G197" s="33"/>
      <c r="H197" s="33"/>
      <c r="I197" s="33"/>
    </row>
    <row r="198" spans="1:9" ht="12" customHeight="1">
      <c r="A198" s="24" t="s">
        <v>49</v>
      </c>
      <c r="B198" s="24"/>
      <c r="C198" s="24"/>
      <c r="D198" s="25" t="s">
        <v>89</v>
      </c>
      <c r="E198" s="26" t="s">
        <v>43</v>
      </c>
      <c r="F198" s="27">
        <v>4</v>
      </c>
      <c r="G198" s="27"/>
      <c r="H198" s="27"/>
      <c r="I198" s="27"/>
    </row>
    <row r="199" spans="1:9" ht="12" customHeight="1">
      <c r="A199" s="24" t="s">
        <v>100</v>
      </c>
      <c r="B199" s="24"/>
      <c r="C199" s="24"/>
      <c r="D199" s="25" t="s">
        <v>90</v>
      </c>
      <c r="E199" s="26" t="s">
        <v>110</v>
      </c>
      <c r="F199" s="27">
        <v>12</v>
      </c>
      <c r="G199" s="27"/>
      <c r="H199" s="27"/>
      <c r="I199" s="27"/>
    </row>
    <row r="200" spans="1:9" ht="12" customHeight="1">
      <c r="A200" s="24" t="s">
        <v>101</v>
      </c>
      <c r="B200" s="24"/>
      <c r="C200" s="24"/>
      <c r="D200" s="25" t="s">
        <v>91</v>
      </c>
      <c r="E200" s="26" t="s">
        <v>24</v>
      </c>
      <c r="F200" s="27">
        <v>90</v>
      </c>
      <c r="G200" s="27"/>
      <c r="H200" s="27"/>
      <c r="I200" s="27"/>
    </row>
    <row r="201" spans="1:9" ht="12" customHeight="1">
      <c r="A201" s="24" t="s">
        <v>102</v>
      </c>
      <c r="B201" s="24"/>
      <c r="C201" s="24"/>
      <c r="D201" s="25" t="s">
        <v>92</v>
      </c>
      <c r="E201" s="26" t="s">
        <v>43</v>
      </c>
      <c r="F201" s="27">
        <v>1</v>
      </c>
      <c r="G201" s="27"/>
      <c r="H201" s="27"/>
      <c r="I201" s="27"/>
    </row>
    <row r="202" spans="1:9" ht="12" customHeight="1">
      <c r="A202" s="24" t="s">
        <v>103</v>
      </c>
      <c r="B202" s="24"/>
      <c r="C202" s="24"/>
      <c r="D202" s="25" t="s">
        <v>93</v>
      </c>
      <c r="E202" s="26" t="s">
        <v>24</v>
      </c>
      <c r="F202" s="27">
        <v>17.5</v>
      </c>
      <c r="G202" s="27"/>
      <c r="H202" s="27"/>
      <c r="I202" s="27"/>
    </row>
    <row r="203" spans="1:9" ht="12" customHeight="1">
      <c r="A203" s="24" t="s">
        <v>104</v>
      </c>
      <c r="B203" s="24"/>
      <c r="C203" s="24"/>
      <c r="D203" s="25" t="s">
        <v>94</v>
      </c>
      <c r="E203" s="26" t="s">
        <v>43</v>
      </c>
      <c r="F203" s="27">
        <v>6</v>
      </c>
      <c r="G203" s="27"/>
      <c r="H203" s="27"/>
      <c r="I203" s="27"/>
    </row>
    <row r="204" spans="1:9" ht="12" customHeight="1">
      <c r="A204" s="24" t="s">
        <v>105</v>
      </c>
      <c r="B204" s="24"/>
      <c r="C204" s="24"/>
      <c r="D204" s="25" t="s">
        <v>95</v>
      </c>
      <c r="E204" s="26" t="s">
        <v>43</v>
      </c>
      <c r="F204" s="27">
        <v>1</v>
      </c>
      <c r="G204" s="27"/>
      <c r="H204" s="27"/>
      <c r="I204" s="27"/>
    </row>
    <row r="205" spans="1:9" ht="12" customHeight="1">
      <c r="A205" s="24" t="s">
        <v>106</v>
      </c>
      <c r="B205" s="24"/>
      <c r="C205" s="24"/>
      <c r="D205" s="25" t="s">
        <v>97</v>
      </c>
      <c r="E205" s="26" t="s">
        <v>43</v>
      </c>
      <c r="F205" s="27">
        <v>1</v>
      </c>
      <c r="G205" s="27"/>
      <c r="H205" s="27"/>
      <c r="I205" s="27"/>
    </row>
    <row r="206" spans="1:9" ht="12" customHeight="1">
      <c r="A206" s="24" t="s">
        <v>107</v>
      </c>
      <c r="B206" s="24"/>
      <c r="C206" s="24"/>
      <c r="D206" s="25" t="s">
        <v>96</v>
      </c>
      <c r="E206" s="26" t="s">
        <v>43</v>
      </c>
      <c r="F206" s="27">
        <v>4</v>
      </c>
      <c r="G206" s="27"/>
      <c r="H206" s="27"/>
      <c r="I206" s="27"/>
    </row>
    <row r="207" spans="1:9" ht="12" customHeight="1">
      <c r="A207" s="24" t="s">
        <v>108</v>
      </c>
      <c r="B207" s="24"/>
      <c r="C207" s="24"/>
      <c r="D207" s="25" t="s">
        <v>98</v>
      </c>
      <c r="E207" s="26" t="s">
        <v>24</v>
      </c>
      <c r="F207" s="27">
        <v>90</v>
      </c>
      <c r="G207" s="27"/>
      <c r="H207" s="27"/>
      <c r="I207" s="27"/>
    </row>
    <row r="208" spans="1:9" ht="12" customHeight="1">
      <c r="A208" s="24" t="s">
        <v>109</v>
      </c>
      <c r="B208" s="24"/>
      <c r="C208" s="24"/>
      <c r="D208" s="25" t="s">
        <v>99</v>
      </c>
      <c r="E208" s="26" t="s">
        <v>24</v>
      </c>
      <c r="F208" s="27">
        <v>300</v>
      </c>
      <c r="G208" s="27"/>
      <c r="H208" s="27"/>
      <c r="I208" s="27"/>
    </row>
    <row r="209" spans="1:9" ht="12" customHeight="1">
      <c r="A209" s="28"/>
      <c r="B209" s="28"/>
      <c r="C209" s="28"/>
      <c r="D209" s="29" t="s">
        <v>34</v>
      </c>
      <c r="E209" s="30"/>
      <c r="F209" s="31"/>
      <c r="G209" s="31"/>
      <c r="H209" s="31"/>
      <c r="I209" s="31"/>
    </row>
    <row r="210" spans="1:9" ht="12" customHeight="1">
      <c r="A210" s="21" t="s">
        <v>111</v>
      </c>
      <c r="B210" s="21"/>
      <c r="C210" s="21"/>
      <c r="D210" s="22" t="s">
        <v>112</v>
      </c>
      <c r="E210" s="32"/>
      <c r="F210" s="33"/>
      <c r="G210" s="33"/>
      <c r="H210" s="33"/>
      <c r="I210" s="33"/>
    </row>
    <row r="211" spans="1:9" ht="12" customHeight="1">
      <c r="A211" s="24" t="s">
        <v>117</v>
      </c>
      <c r="B211" s="24"/>
      <c r="C211" s="24"/>
      <c r="D211" s="25" t="s">
        <v>113</v>
      </c>
      <c r="E211" s="26" t="s">
        <v>15</v>
      </c>
      <c r="F211" s="27">
        <v>242.21</v>
      </c>
      <c r="G211" s="27"/>
      <c r="H211" s="27"/>
      <c r="I211" s="27"/>
    </row>
    <row r="212" spans="1:9" ht="12" customHeight="1">
      <c r="A212" s="24" t="s">
        <v>118</v>
      </c>
      <c r="B212" s="24"/>
      <c r="C212" s="24"/>
      <c r="D212" s="25" t="s">
        <v>114</v>
      </c>
      <c r="E212" s="26" t="s">
        <v>15</v>
      </c>
      <c r="F212" s="27">
        <v>204.64</v>
      </c>
      <c r="G212" s="27"/>
      <c r="H212" s="27"/>
      <c r="I212" s="27"/>
    </row>
    <row r="213" spans="1:9" ht="12" customHeight="1">
      <c r="A213" s="24" t="s">
        <v>119</v>
      </c>
      <c r="B213" s="24"/>
      <c r="C213" s="24"/>
      <c r="D213" s="25" t="s">
        <v>115</v>
      </c>
      <c r="E213" s="26" t="s">
        <v>15</v>
      </c>
      <c r="F213" s="27">
        <v>242.21</v>
      </c>
      <c r="G213" s="27"/>
      <c r="H213" s="27"/>
      <c r="I213" s="27"/>
    </row>
    <row r="214" spans="1:9" ht="12" customHeight="1">
      <c r="A214" s="24" t="s">
        <v>120</v>
      </c>
      <c r="B214" s="24"/>
      <c r="C214" s="24"/>
      <c r="D214" s="25" t="s">
        <v>116</v>
      </c>
      <c r="E214" s="26" t="s">
        <v>15</v>
      </c>
      <c r="F214" s="27">
        <v>580.32</v>
      </c>
      <c r="G214" s="27"/>
      <c r="H214" s="27"/>
      <c r="I214" s="27"/>
    </row>
    <row r="215" spans="1:9" ht="12" customHeight="1">
      <c r="A215" s="28"/>
      <c r="B215" s="28"/>
      <c r="C215" s="28"/>
      <c r="D215" s="29" t="s">
        <v>34</v>
      </c>
      <c r="E215" s="30"/>
      <c r="F215" s="31"/>
      <c r="G215" s="31"/>
      <c r="H215" s="31"/>
      <c r="I215" s="31"/>
    </row>
    <row r="216" spans="1:9" ht="12" customHeight="1">
      <c r="A216" s="34" t="s">
        <v>121</v>
      </c>
      <c r="B216" s="34"/>
      <c r="C216" s="34"/>
      <c r="D216" s="22" t="s">
        <v>122</v>
      </c>
      <c r="E216" s="35"/>
      <c r="F216" s="35"/>
      <c r="G216" s="35"/>
      <c r="H216" s="35"/>
      <c r="I216" s="35"/>
    </row>
    <row r="217" spans="1:9" ht="12" customHeight="1">
      <c r="A217" s="28" t="s">
        <v>49</v>
      </c>
      <c r="B217" s="28"/>
      <c r="C217" s="28"/>
      <c r="D217" s="36" t="s">
        <v>123</v>
      </c>
      <c r="E217" s="30" t="s">
        <v>129</v>
      </c>
      <c r="F217" s="31">
        <v>611.52</v>
      </c>
      <c r="G217" s="31"/>
      <c r="H217" s="31"/>
      <c r="I217" s="31"/>
    </row>
    <row r="218" spans="1:9" ht="12" customHeight="1">
      <c r="A218" s="28"/>
      <c r="B218" s="28"/>
      <c r="C218" s="28"/>
      <c r="D218" s="29" t="s">
        <v>34</v>
      </c>
      <c r="E218" s="30"/>
      <c r="F218" s="31"/>
      <c r="G218" s="31"/>
      <c r="H218" s="31"/>
      <c r="I218" s="31"/>
    </row>
    <row r="219" spans="1:9" ht="12" customHeight="1">
      <c r="A219" s="23"/>
      <c r="B219" s="23"/>
      <c r="C219" s="23"/>
      <c r="D219" s="8" t="s">
        <v>23</v>
      </c>
      <c r="E219" s="16"/>
      <c r="F219" s="17"/>
      <c r="G219" s="17"/>
      <c r="H219" s="17"/>
      <c r="I219" s="17"/>
    </row>
    <row r="220" spans="1:9" ht="12" customHeight="1">
      <c r="A220" s="19"/>
      <c r="B220" s="19"/>
      <c r="C220" s="19"/>
      <c r="D220" s="7"/>
      <c r="E220" s="19"/>
      <c r="F220" s="19"/>
      <c r="G220" s="19"/>
      <c r="H220" s="19"/>
      <c r="I220" s="19"/>
    </row>
    <row r="221" ht="12" customHeight="1">
      <c r="D221" s="10"/>
    </row>
    <row r="222" ht="12" customHeight="1">
      <c r="D222" s="20" t="s">
        <v>32</v>
      </c>
    </row>
  </sheetData>
  <sheetProtection/>
  <mergeCells count="44">
    <mergeCell ref="A156:D156"/>
    <mergeCell ref="E156:I156"/>
    <mergeCell ref="A151:D151"/>
    <mergeCell ref="E151:I151"/>
    <mergeCell ref="A157:A158"/>
    <mergeCell ref="D157:D158"/>
    <mergeCell ref="E157:E158"/>
    <mergeCell ref="F157:F158"/>
    <mergeCell ref="A154:D154"/>
    <mergeCell ref="E154:I154"/>
    <mergeCell ref="A9:D9"/>
    <mergeCell ref="E9:I9"/>
    <mergeCell ref="A10:D10"/>
    <mergeCell ref="E10:I10"/>
    <mergeCell ref="A153:D153"/>
    <mergeCell ref="E153:I153"/>
    <mergeCell ref="A152:D152"/>
    <mergeCell ref="E152:I152"/>
    <mergeCell ref="B13:B14"/>
    <mergeCell ref="D83:I83"/>
    <mergeCell ref="A81:G81"/>
    <mergeCell ref="C13:C14"/>
    <mergeCell ref="A12:D12"/>
    <mergeCell ref="H81:I81"/>
    <mergeCell ref="A155:D155"/>
    <mergeCell ref="E155:I155"/>
    <mergeCell ref="H13:H14"/>
    <mergeCell ref="I13:I14"/>
    <mergeCell ref="A13:A14"/>
    <mergeCell ref="A11:D11"/>
    <mergeCell ref="E11:I11"/>
    <mergeCell ref="E12:I12"/>
    <mergeCell ref="E13:E14"/>
    <mergeCell ref="F13:F14"/>
    <mergeCell ref="G13:G14"/>
    <mergeCell ref="D13:D14"/>
    <mergeCell ref="H7:I8"/>
    <mergeCell ref="A7:G8"/>
    <mergeCell ref="A5:G5"/>
    <mergeCell ref="A1:K1"/>
    <mergeCell ref="A2:K2"/>
    <mergeCell ref="A3:I3"/>
    <mergeCell ref="A4:K4"/>
    <mergeCell ref="A6:K6"/>
  </mergeCells>
  <printOptions horizontalCentered="1"/>
  <pageMargins left="0.3937007874015748" right="0.3937007874015748" top="0.2755905511811024" bottom="0.31496062992125984" header="0.2362204724409449" footer="0.07874015748031496"/>
  <pageSetup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view="pageBreakPreview" zoomScale="85" zoomScaleNormal="85" zoomScaleSheetLayoutView="85" zoomScalePageLayoutView="0" workbookViewId="0" topLeftCell="A7">
      <selection activeCell="F53" sqref="F53"/>
    </sheetView>
  </sheetViews>
  <sheetFormatPr defaultColWidth="8.8515625" defaultRowHeight="12.75"/>
  <cols>
    <col min="1" max="1" width="7.421875" style="84" customWidth="1"/>
    <col min="2" max="2" width="8.8515625" style="84" customWidth="1"/>
    <col min="3" max="3" width="9.8515625" style="84" customWidth="1"/>
    <col min="4" max="4" width="20.57421875" style="84" customWidth="1"/>
    <col min="5" max="5" width="12.28125" style="84" customWidth="1"/>
    <col min="6" max="6" width="13.00390625" style="84" customWidth="1"/>
    <col min="7" max="8" width="13.7109375" style="84" customWidth="1"/>
    <col min="9" max="9" width="8.57421875" style="84" customWidth="1"/>
    <col min="10" max="10" width="6.28125" style="84" customWidth="1"/>
    <col min="11" max="11" width="10.140625" style="84" bestFit="1" customWidth="1"/>
    <col min="12" max="12" width="13.7109375" style="84" customWidth="1"/>
    <col min="13" max="14" width="11.57421875" style="84" bestFit="1" customWidth="1"/>
    <col min="15" max="16384" width="8.8515625" style="84" customWidth="1"/>
  </cols>
  <sheetData>
    <row r="1" spans="1:8" ht="12.75">
      <c r="A1" s="85" t="str">
        <f>ORÇAMENTO_BASE!$A$1</f>
        <v>PREFEITURA MUNICIPAL DE IPIXUNA DO PARÁ</v>
      </c>
      <c r="B1" s="85"/>
      <c r="C1" s="85"/>
      <c r="D1" s="85"/>
      <c r="E1" s="85"/>
      <c r="F1" s="85"/>
      <c r="G1" s="85"/>
      <c r="H1" s="85"/>
    </row>
    <row r="2" spans="1:8" ht="12.75">
      <c r="A2" s="85" t="str">
        <f>ORÇAMENTO_BASE!$A$2</f>
        <v>CNPJ: 83.268.011/0001-84</v>
      </c>
      <c r="B2" s="85"/>
      <c r="C2" s="85"/>
      <c r="D2" s="85"/>
      <c r="E2" s="85"/>
      <c r="F2" s="85"/>
      <c r="G2" s="85"/>
      <c r="H2" s="85"/>
    </row>
    <row r="3" spans="1:8" ht="12.75">
      <c r="A3" s="85" t="str">
        <f>ORÇAMENTO_BASE!$A$3</f>
        <v>SECRETARIA MUNICIPAL DE OBRAS, TRANSPORTE, ÁGUA E URBANISMO</v>
      </c>
      <c r="B3" s="85"/>
      <c r="C3" s="85"/>
      <c r="D3" s="85"/>
      <c r="E3" s="85"/>
      <c r="F3" s="85"/>
      <c r="G3" s="85"/>
      <c r="H3" s="85"/>
    </row>
    <row r="4" spans="1:8" ht="12.75">
      <c r="A4" s="85" t="str">
        <f>ORÇAMENTO_BASE!$A$4</f>
        <v>ENDEREÇO: COMUNIDADE ENALCO</v>
      </c>
      <c r="B4" s="85"/>
      <c r="C4" s="85"/>
      <c r="D4" s="85"/>
      <c r="E4" s="85"/>
      <c r="F4" s="85"/>
      <c r="G4" s="85"/>
      <c r="H4" s="85"/>
    </row>
    <row r="5" spans="1:8" ht="12.75">
      <c r="A5" s="85" t="str">
        <f>ORÇAMENTO_BASE!$A$5</f>
        <v>OBJETO:  REFORMA E CONSTRUÇÃO DO MURO DA ESCOLA TIRADENTES</v>
      </c>
      <c r="B5" s="85"/>
      <c r="C5" s="85"/>
      <c r="D5" s="85"/>
      <c r="E5" s="85"/>
      <c r="F5" s="85"/>
      <c r="G5" s="85"/>
      <c r="H5" s="85"/>
    </row>
    <row r="6" spans="1:10" ht="13.5">
      <c r="A6" s="85" t="str">
        <f>ORÇAMENTO_BASE!$A$6</f>
        <v>REFERÊNCIA: SINAPI ABRIL/21 - DESONERADO / SEDOP MAR 2021.</v>
      </c>
      <c r="B6" s="111"/>
      <c r="C6" s="111"/>
      <c r="D6" s="148"/>
      <c r="E6" s="149"/>
      <c r="F6" s="149"/>
      <c r="G6" s="85"/>
      <c r="H6" s="85"/>
      <c r="I6" s="150"/>
      <c r="J6" s="150"/>
    </row>
    <row r="7" spans="1:10" ht="27" customHeight="1" thickBot="1">
      <c r="A7" s="348" t="str">
        <f>ORÇAMENTO_BASE!$A$7</f>
        <v>RESPONSAVEL TÉCNICO: ARQUITETO WILLIAM MARQUES PEREIRA   CAU A121444-6         Contato: (91) 981510260                 e-mail: wmparquiteto@gmail.com</v>
      </c>
      <c r="B7" s="348"/>
      <c r="C7" s="348"/>
      <c r="D7" s="348"/>
      <c r="E7" s="348"/>
      <c r="F7" s="348"/>
      <c r="G7" s="151"/>
      <c r="H7" s="151"/>
      <c r="I7" s="150"/>
      <c r="J7" s="150"/>
    </row>
    <row r="8" spans="1:10" s="1" customFormat="1" ht="12.75">
      <c r="A8" s="326" t="s">
        <v>22</v>
      </c>
      <c r="B8" s="311"/>
      <c r="C8" s="311"/>
      <c r="D8" s="311"/>
      <c r="E8" s="327"/>
      <c r="F8" s="310" t="s">
        <v>28</v>
      </c>
      <c r="G8" s="311"/>
      <c r="H8" s="311"/>
      <c r="I8" s="311"/>
      <c r="J8" s="312"/>
    </row>
    <row r="9" spans="1:10" s="1" customFormat="1" ht="13.5" customHeight="1">
      <c r="A9" s="322" t="str">
        <f>ORÇAMENTO_BASE!A10</f>
        <v>PREFEITURA MUNICIPAL DE IPIXUNA DO PARÁ</v>
      </c>
      <c r="B9" s="320"/>
      <c r="C9" s="320"/>
      <c r="D9" s="320"/>
      <c r="E9" s="323"/>
      <c r="F9" s="319" t="s">
        <v>35</v>
      </c>
      <c r="G9" s="320"/>
      <c r="H9" s="320"/>
      <c r="I9" s="320"/>
      <c r="J9" s="321"/>
    </row>
    <row r="10" spans="1:10" s="3" customFormat="1" ht="12.75">
      <c r="A10" s="324" t="s">
        <v>29</v>
      </c>
      <c r="B10" s="317"/>
      <c r="C10" s="317"/>
      <c r="D10" s="317"/>
      <c r="E10" s="325"/>
      <c r="F10" s="316" t="s">
        <v>33</v>
      </c>
      <c r="G10" s="317"/>
      <c r="H10" s="317"/>
      <c r="I10" s="317"/>
      <c r="J10" s="318"/>
    </row>
    <row r="11" spans="1:10" s="3" customFormat="1" ht="30" customHeight="1" thickBot="1">
      <c r="A11" s="340" t="str">
        <f>A5</f>
        <v>OBJETO:  REFORMA E CONSTRUÇÃO DO MURO DA ESCOLA TIRADENTES</v>
      </c>
      <c r="B11" s="341"/>
      <c r="C11" s="341"/>
      <c r="D11" s="341"/>
      <c r="E11" s="342"/>
      <c r="F11" s="328" t="str">
        <f>ORÇAMENTO_BASE!E12</f>
        <v>Arquiteto William Marques - CAU A121444-6</v>
      </c>
      <c r="G11" s="329"/>
      <c r="H11" s="329"/>
      <c r="I11" s="329"/>
      <c r="J11" s="330"/>
    </row>
    <row r="12" spans="1:10" ht="8.25" customHeight="1">
      <c r="A12" s="335" t="s">
        <v>1</v>
      </c>
      <c r="B12" s="291" t="s">
        <v>26</v>
      </c>
      <c r="C12" s="292"/>
      <c r="D12" s="293"/>
      <c r="E12" s="331" t="s">
        <v>160</v>
      </c>
      <c r="F12" s="331"/>
      <c r="G12" s="331"/>
      <c r="H12" s="331"/>
      <c r="I12" s="331"/>
      <c r="J12" s="332"/>
    </row>
    <row r="13" spans="1:10" ht="6" customHeight="1">
      <c r="A13" s="336"/>
      <c r="B13" s="294"/>
      <c r="C13" s="295"/>
      <c r="D13" s="296"/>
      <c r="E13" s="333"/>
      <c r="F13" s="333"/>
      <c r="G13" s="333"/>
      <c r="H13" s="333"/>
      <c r="I13" s="333"/>
      <c r="J13" s="334"/>
    </row>
    <row r="14" spans="1:10" ht="18" customHeight="1" thickBot="1">
      <c r="A14" s="337"/>
      <c r="B14" s="297"/>
      <c r="C14" s="298"/>
      <c r="D14" s="299"/>
      <c r="E14" s="160" t="s">
        <v>36</v>
      </c>
      <c r="F14" s="160" t="s">
        <v>124</v>
      </c>
      <c r="G14" s="160" t="s">
        <v>125</v>
      </c>
      <c r="H14" s="160" t="s">
        <v>126</v>
      </c>
      <c r="I14" s="338" t="s">
        <v>19</v>
      </c>
      <c r="J14" s="339"/>
    </row>
    <row r="15" spans="1:10" ht="7.5" customHeight="1">
      <c r="A15" s="314">
        <v>1</v>
      </c>
      <c r="B15" s="283" t="str">
        <f>ORÇAMENTO_BASE!D15</f>
        <v>SERVIÇOS PRELIMINARES:</v>
      </c>
      <c r="C15" s="238"/>
      <c r="D15" s="284"/>
      <c r="E15" s="309">
        <f>I15/I54</f>
        <v>0.005156121537678728</v>
      </c>
      <c r="F15" s="152">
        <f>F17/I15</f>
        <v>1</v>
      </c>
      <c r="G15" s="112"/>
      <c r="H15" s="113"/>
      <c r="I15" s="270">
        <f>ORÇAMENTO_BASE!I15</f>
        <v>1326.289296</v>
      </c>
      <c r="J15" s="271"/>
    </row>
    <row r="16" spans="1:10" ht="3.75" customHeight="1">
      <c r="A16" s="314"/>
      <c r="B16" s="283"/>
      <c r="C16" s="238"/>
      <c r="D16" s="284"/>
      <c r="E16" s="301"/>
      <c r="F16" s="115"/>
      <c r="G16" s="116"/>
      <c r="H16" s="117"/>
      <c r="I16" s="272"/>
      <c r="J16" s="273"/>
    </row>
    <row r="17" spans="1:10" ht="7.5" customHeight="1">
      <c r="A17" s="315"/>
      <c r="B17" s="285"/>
      <c r="C17" s="286"/>
      <c r="D17" s="287"/>
      <c r="E17" s="302"/>
      <c r="F17" s="156">
        <f>I15</f>
        <v>1326.289296</v>
      </c>
      <c r="G17" s="120"/>
      <c r="H17" s="121"/>
      <c r="I17" s="274"/>
      <c r="J17" s="275"/>
    </row>
    <row r="18" spans="1:10" ht="7.5" customHeight="1">
      <c r="A18" s="313">
        <v>2</v>
      </c>
      <c r="B18" s="280" t="str">
        <f>ORÇAMENTO_BASE!D18</f>
        <v>DEMOLIÇÕES E RETIRADAS</v>
      </c>
      <c r="C18" s="281"/>
      <c r="D18" s="282"/>
      <c r="E18" s="300">
        <f>I18/I54</f>
        <v>0.019682802445064852</v>
      </c>
      <c r="F18" s="153">
        <f>F20/I18</f>
        <v>1</v>
      </c>
      <c r="G18" s="124"/>
      <c r="H18" s="125"/>
      <c r="I18" s="276">
        <f>ORÇAMENTO_BASE!I18</f>
        <v>5062.931509159999</v>
      </c>
      <c r="J18" s="277"/>
    </row>
    <row r="19" spans="1:10" ht="3.75" customHeight="1">
      <c r="A19" s="314"/>
      <c r="B19" s="283"/>
      <c r="C19" s="238"/>
      <c r="D19" s="284"/>
      <c r="E19" s="301"/>
      <c r="F19" s="126"/>
      <c r="G19" s="127"/>
      <c r="H19" s="128"/>
      <c r="I19" s="272"/>
      <c r="J19" s="273"/>
    </row>
    <row r="20" spans="1:10" ht="7.5" customHeight="1">
      <c r="A20" s="315"/>
      <c r="B20" s="285"/>
      <c r="C20" s="286"/>
      <c r="D20" s="287"/>
      <c r="E20" s="302"/>
      <c r="F20" s="156">
        <f>I18</f>
        <v>5062.931509159999</v>
      </c>
      <c r="G20" s="119"/>
      <c r="H20" s="129"/>
      <c r="I20" s="274"/>
      <c r="J20" s="275"/>
    </row>
    <row r="21" spans="1:10" ht="7.5" customHeight="1">
      <c r="A21" s="313">
        <v>3</v>
      </c>
      <c r="B21" s="280" t="str">
        <f>ORÇAMENTO_BASE!D25</f>
        <v>ESQUADRIAS</v>
      </c>
      <c r="C21" s="281"/>
      <c r="D21" s="282"/>
      <c r="E21" s="300">
        <f>I21/I54</f>
        <v>0.018498548008969724</v>
      </c>
      <c r="F21" s="154">
        <f>F23/I21</f>
        <v>0.6</v>
      </c>
      <c r="G21" s="154">
        <f>G23/I21</f>
        <v>0.4</v>
      </c>
      <c r="H21" s="125"/>
      <c r="I21" s="276">
        <f>ORÇAMENTO_BASE!I25</f>
        <v>4758.31029904</v>
      </c>
      <c r="J21" s="277"/>
    </row>
    <row r="22" spans="1:10" ht="3.75" customHeight="1">
      <c r="A22" s="314"/>
      <c r="B22" s="283"/>
      <c r="C22" s="238"/>
      <c r="D22" s="284"/>
      <c r="E22" s="301"/>
      <c r="F22" s="126"/>
      <c r="G22" s="130"/>
      <c r="H22" s="128"/>
      <c r="I22" s="272"/>
      <c r="J22" s="273"/>
    </row>
    <row r="23" spans="1:10" ht="7.5" customHeight="1">
      <c r="A23" s="315"/>
      <c r="B23" s="285"/>
      <c r="C23" s="286"/>
      <c r="D23" s="287"/>
      <c r="E23" s="302"/>
      <c r="F23" s="156">
        <f>I21*0.6</f>
        <v>2854.986179424</v>
      </c>
      <c r="G23" s="119">
        <f>I21*0.4</f>
        <v>1903.3241196160002</v>
      </c>
      <c r="H23" s="119"/>
      <c r="I23" s="274"/>
      <c r="J23" s="275"/>
    </row>
    <row r="24" spans="1:10" ht="7.5" customHeight="1">
      <c r="A24" s="314">
        <v>4</v>
      </c>
      <c r="B24" s="280" t="str">
        <f>ORÇAMENTO_BASE!D30</f>
        <v>FERRAGEM- PORTAS/JANELA</v>
      </c>
      <c r="C24" s="281"/>
      <c r="D24" s="282"/>
      <c r="E24" s="300">
        <f>I24/I54</f>
        <v>0.0009314782625711977</v>
      </c>
      <c r="F24" s="154">
        <f>F26/I24</f>
        <v>0.5</v>
      </c>
      <c r="G24" s="154">
        <f>G26/I24</f>
        <v>0.5</v>
      </c>
      <c r="H24" s="124"/>
      <c r="I24" s="276">
        <f>ORÇAMENTO_BASE!I30</f>
        <v>239.600568</v>
      </c>
      <c r="J24" s="277"/>
    </row>
    <row r="25" spans="1:10" ht="3.75" customHeight="1">
      <c r="A25" s="314"/>
      <c r="B25" s="283"/>
      <c r="C25" s="238"/>
      <c r="D25" s="284"/>
      <c r="E25" s="301"/>
      <c r="F25" s="130"/>
      <c r="G25" s="131"/>
      <c r="H25" s="132"/>
      <c r="I25" s="272"/>
      <c r="J25" s="273"/>
    </row>
    <row r="26" spans="1:10" ht="7.5" customHeight="1">
      <c r="A26" s="315"/>
      <c r="B26" s="285"/>
      <c r="C26" s="286"/>
      <c r="D26" s="287"/>
      <c r="E26" s="302"/>
      <c r="F26" s="156">
        <f>I24*0.5</f>
        <v>119.800284</v>
      </c>
      <c r="G26" s="133">
        <f>I24*0.5</f>
        <v>119.800284</v>
      </c>
      <c r="H26" s="120"/>
      <c r="I26" s="274"/>
      <c r="J26" s="275"/>
    </row>
    <row r="27" spans="1:10" ht="7.5" customHeight="1">
      <c r="A27" s="313">
        <v>5</v>
      </c>
      <c r="B27" s="280" t="str">
        <f>ORÇAMENTO_BASE!D33</f>
        <v>REVESTIMENTO </v>
      </c>
      <c r="C27" s="281"/>
      <c r="D27" s="282"/>
      <c r="E27" s="300">
        <f>I27/I54</f>
        <v>0.19544591757206592</v>
      </c>
      <c r="F27" s="123"/>
      <c r="G27" s="154">
        <f>G29/I27</f>
        <v>1</v>
      </c>
      <c r="H27" s="124"/>
      <c r="I27" s="276">
        <f>ORÇAMENTO_BASE!I33</f>
        <v>50273.801059280006</v>
      </c>
      <c r="J27" s="277"/>
    </row>
    <row r="28" spans="1:10" ht="3.75" customHeight="1">
      <c r="A28" s="314"/>
      <c r="B28" s="283"/>
      <c r="C28" s="238"/>
      <c r="D28" s="284"/>
      <c r="E28" s="301"/>
      <c r="F28" s="127"/>
      <c r="G28" s="131"/>
      <c r="H28" s="132"/>
      <c r="I28" s="272"/>
      <c r="J28" s="273"/>
    </row>
    <row r="29" spans="1:10" ht="7.5" customHeight="1">
      <c r="A29" s="315"/>
      <c r="B29" s="285"/>
      <c r="C29" s="286"/>
      <c r="D29" s="287"/>
      <c r="E29" s="302"/>
      <c r="F29" s="119"/>
      <c r="G29" s="134">
        <f>I27</f>
        <v>50273.801059280006</v>
      </c>
      <c r="H29" s="120"/>
      <c r="I29" s="274"/>
      <c r="J29" s="275"/>
    </row>
    <row r="30" spans="1:10" ht="7.5" customHeight="1">
      <c r="A30" s="313">
        <v>6</v>
      </c>
      <c r="B30" s="280" t="str">
        <f>ORÇAMENTO_BASE!D37</f>
        <v>TELHADO</v>
      </c>
      <c r="C30" s="281"/>
      <c r="D30" s="282"/>
      <c r="E30" s="300">
        <f>I30/I54</f>
        <v>0.03502150809760595</v>
      </c>
      <c r="F30" s="123"/>
      <c r="G30" s="154">
        <f>G32/I30</f>
        <v>0.6</v>
      </c>
      <c r="H30" s="155">
        <f>H32/I30</f>
        <v>0.4</v>
      </c>
      <c r="I30" s="276">
        <f>ORÇAMENTO_BASE!I37</f>
        <v>9008.447721839999</v>
      </c>
      <c r="J30" s="277"/>
    </row>
    <row r="31" spans="1:10" ht="3.75" customHeight="1">
      <c r="A31" s="314"/>
      <c r="B31" s="283"/>
      <c r="C31" s="238"/>
      <c r="D31" s="284"/>
      <c r="E31" s="301"/>
      <c r="F31" s="127"/>
      <c r="G31" s="135"/>
      <c r="H31" s="135"/>
      <c r="I31" s="272"/>
      <c r="J31" s="273"/>
    </row>
    <row r="32" spans="1:10" ht="7.5" customHeight="1">
      <c r="A32" s="315"/>
      <c r="B32" s="285"/>
      <c r="C32" s="286"/>
      <c r="D32" s="287"/>
      <c r="E32" s="302"/>
      <c r="F32" s="119"/>
      <c r="G32" s="157">
        <f>I30*0.6</f>
        <v>5405.068633103999</v>
      </c>
      <c r="H32" s="157">
        <f>I30*0.4</f>
        <v>3603.3790887359996</v>
      </c>
      <c r="I32" s="274"/>
      <c r="J32" s="275"/>
    </row>
    <row r="33" spans="1:10" ht="7.5" customHeight="1">
      <c r="A33" s="314">
        <v>7</v>
      </c>
      <c r="B33" s="280" t="str">
        <f>ORÇAMENTO_BASE!D41</f>
        <v>PINTURA</v>
      </c>
      <c r="C33" s="281"/>
      <c r="D33" s="282"/>
      <c r="E33" s="300">
        <f>I33/I54</f>
        <v>0.10000440683733224</v>
      </c>
      <c r="F33" s="123"/>
      <c r="G33" s="154">
        <f>G35/I33</f>
        <v>0.4</v>
      </c>
      <c r="H33" s="155">
        <f>H35/I33</f>
        <v>0.6</v>
      </c>
      <c r="I33" s="276">
        <f>ORÇAMENTO_BASE!I41</f>
        <v>25723.74863004</v>
      </c>
      <c r="J33" s="277"/>
    </row>
    <row r="34" spans="1:10" ht="3.75" customHeight="1">
      <c r="A34" s="314"/>
      <c r="B34" s="283"/>
      <c r="C34" s="238"/>
      <c r="D34" s="284"/>
      <c r="E34" s="301"/>
      <c r="F34" s="127"/>
      <c r="G34" s="135"/>
      <c r="H34" s="135"/>
      <c r="I34" s="272"/>
      <c r="J34" s="273"/>
    </row>
    <row r="35" spans="1:10" ht="7.5" customHeight="1">
      <c r="A35" s="315"/>
      <c r="B35" s="285"/>
      <c r="C35" s="286"/>
      <c r="D35" s="287"/>
      <c r="E35" s="302"/>
      <c r="F35" s="119"/>
      <c r="G35" s="157">
        <f>I33*0.4</f>
        <v>10289.499452016002</v>
      </c>
      <c r="H35" s="157">
        <f>I33*0.6</f>
        <v>15434.249178024</v>
      </c>
      <c r="I35" s="274"/>
      <c r="J35" s="275"/>
    </row>
    <row r="36" spans="1:10" ht="7.5" customHeight="1">
      <c r="A36" s="313">
        <v>8</v>
      </c>
      <c r="B36" s="280" t="str">
        <f>ORÇAMENTO_BASE!D49</f>
        <v>INSTALAÇÕES ELÉTRICAS </v>
      </c>
      <c r="C36" s="281"/>
      <c r="D36" s="282"/>
      <c r="E36" s="300">
        <f>I36/$I$54</f>
        <v>0.011078220972301642</v>
      </c>
      <c r="F36" s="123"/>
      <c r="G36" s="154">
        <f>G38/I36</f>
        <v>0.3</v>
      </c>
      <c r="H36" s="155">
        <f>H38/I36</f>
        <v>0.7</v>
      </c>
      <c r="I36" s="276">
        <f>ORÇAMENTO_BASE!I49</f>
        <v>2849.608138</v>
      </c>
      <c r="J36" s="277"/>
    </row>
    <row r="37" spans="1:10" ht="3.75" customHeight="1">
      <c r="A37" s="314"/>
      <c r="B37" s="283"/>
      <c r="C37" s="238"/>
      <c r="D37" s="284"/>
      <c r="E37" s="301"/>
      <c r="F37" s="127"/>
      <c r="G37" s="137"/>
      <c r="H37" s="135"/>
      <c r="I37" s="272"/>
      <c r="J37" s="273"/>
    </row>
    <row r="38" spans="1:10" ht="7.5" customHeight="1">
      <c r="A38" s="315"/>
      <c r="B38" s="285"/>
      <c r="C38" s="286"/>
      <c r="D38" s="287"/>
      <c r="E38" s="302"/>
      <c r="F38" s="119"/>
      <c r="G38" s="158">
        <f>I36*0.3</f>
        <v>854.8824414</v>
      </c>
      <c r="H38" s="157">
        <f>I36*0.7</f>
        <v>1994.7256966</v>
      </c>
      <c r="I38" s="274"/>
      <c r="J38" s="275"/>
    </row>
    <row r="39" spans="1:10" ht="7.5" customHeight="1">
      <c r="A39" s="313">
        <v>9</v>
      </c>
      <c r="B39" s="280" t="str">
        <f>ORÇAMENTO_BASE!D57</f>
        <v>INSTALAÇÕES HIDROSANITARIAS</v>
      </c>
      <c r="C39" s="281"/>
      <c r="D39" s="282"/>
      <c r="E39" s="300">
        <f>I39/$I$54</f>
        <v>0.01170079163832987</v>
      </c>
      <c r="F39" s="123"/>
      <c r="G39" s="136"/>
      <c r="H39" s="155">
        <f>H41/I39</f>
        <v>1</v>
      </c>
      <c r="I39" s="276">
        <f>ORÇAMENTO_BASE!I57</f>
        <v>3009.749594</v>
      </c>
      <c r="J39" s="277"/>
    </row>
    <row r="40" spans="1:10" ht="3.75" customHeight="1">
      <c r="A40" s="314"/>
      <c r="B40" s="283"/>
      <c r="C40" s="238"/>
      <c r="D40" s="284"/>
      <c r="E40" s="301"/>
      <c r="F40" s="127"/>
      <c r="G40" s="132"/>
      <c r="H40" s="135"/>
      <c r="I40" s="272"/>
      <c r="J40" s="273"/>
    </row>
    <row r="41" spans="1:10" ht="7.5" customHeight="1">
      <c r="A41" s="315"/>
      <c r="B41" s="285"/>
      <c r="C41" s="286"/>
      <c r="D41" s="287"/>
      <c r="E41" s="302"/>
      <c r="F41" s="119"/>
      <c r="G41" s="138"/>
      <c r="H41" s="157">
        <f>I39</f>
        <v>3009.749594</v>
      </c>
      <c r="I41" s="274"/>
      <c r="J41" s="275"/>
    </row>
    <row r="42" spans="1:10" ht="7.5" customHeight="1">
      <c r="A42" s="314">
        <v>10</v>
      </c>
      <c r="B42" s="280" t="str">
        <f>ORÇAMENTO_BASE!D66</f>
        <v>ELEMENTOS DE ESCOLA</v>
      </c>
      <c r="C42" s="281"/>
      <c r="D42" s="282"/>
      <c r="E42" s="300">
        <f>I42/$I$54</f>
        <v>0.016057248697609466</v>
      </c>
      <c r="F42" s="123"/>
      <c r="G42" s="124"/>
      <c r="H42" s="155">
        <f>H44/I42</f>
        <v>1</v>
      </c>
      <c r="I42" s="276">
        <f>ORÇAMENTO_BASE!I66</f>
        <v>4130.34427432</v>
      </c>
      <c r="J42" s="277"/>
    </row>
    <row r="43" spans="1:10" ht="3.75" customHeight="1">
      <c r="A43" s="314"/>
      <c r="B43" s="283"/>
      <c r="C43" s="238"/>
      <c r="D43" s="284"/>
      <c r="E43" s="301"/>
      <c r="F43" s="139"/>
      <c r="G43" s="132"/>
      <c r="H43" s="135"/>
      <c r="I43" s="272"/>
      <c r="J43" s="273"/>
    </row>
    <row r="44" spans="1:10" ht="7.5" customHeight="1" thickBot="1">
      <c r="A44" s="315"/>
      <c r="B44" s="283"/>
      <c r="C44" s="238"/>
      <c r="D44" s="284"/>
      <c r="E44" s="301"/>
      <c r="F44" s="140"/>
      <c r="G44" s="141"/>
      <c r="H44" s="159">
        <f>I42</f>
        <v>4130.34427432</v>
      </c>
      <c r="I44" s="278"/>
      <c r="J44" s="279"/>
    </row>
    <row r="45" spans="1:10" ht="7.5" customHeight="1">
      <c r="A45" s="288">
        <v>11</v>
      </c>
      <c r="B45" s="307" t="s">
        <v>193</v>
      </c>
      <c r="C45" s="307"/>
      <c r="D45" s="307"/>
      <c r="E45" s="122"/>
      <c r="F45" s="208"/>
      <c r="G45" s="208"/>
      <c r="H45" s="207"/>
      <c r="I45" s="270">
        <f>ORÇAMENTO_BASE!I72</f>
        <v>71946.68364</v>
      </c>
      <c r="J45" s="271"/>
    </row>
    <row r="46" spans="1:10" ht="7.5" customHeight="1">
      <c r="A46" s="289"/>
      <c r="B46" s="307"/>
      <c r="C46" s="307"/>
      <c r="D46" s="308"/>
      <c r="E46" s="114">
        <f>I45/I54</f>
        <v>0.27970205761259637</v>
      </c>
      <c r="F46" s="211"/>
      <c r="G46" s="211"/>
      <c r="H46" s="212"/>
      <c r="I46" s="272"/>
      <c r="J46" s="273"/>
    </row>
    <row r="47" spans="1:10" ht="7.5" customHeight="1">
      <c r="A47" s="290"/>
      <c r="B47" s="307"/>
      <c r="C47" s="307"/>
      <c r="D47" s="307"/>
      <c r="E47" s="118"/>
      <c r="F47" s="209">
        <f>I45/3</f>
        <v>23982.227880000002</v>
      </c>
      <c r="G47" s="209">
        <f>I45/3</f>
        <v>23982.227880000002</v>
      </c>
      <c r="H47" s="159">
        <f>I45/3</f>
        <v>23982.227880000002</v>
      </c>
      <c r="I47" s="274"/>
      <c r="J47" s="275"/>
    </row>
    <row r="48" spans="1:10" ht="7.5" customHeight="1">
      <c r="A48" s="288">
        <v>12</v>
      </c>
      <c r="B48" s="280" t="str">
        <f>ORÇAMENTO_BASE!D75</f>
        <v>PEQUENAS OBRAS</v>
      </c>
      <c r="C48" s="281"/>
      <c r="D48" s="282"/>
      <c r="E48" s="114"/>
      <c r="F48" s="206"/>
      <c r="G48" s="206"/>
      <c r="H48" s="159"/>
      <c r="I48" s="276">
        <f>ORÇAMENTO_BASE!I75</f>
        <v>74131.52889599999</v>
      </c>
      <c r="J48" s="277"/>
    </row>
    <row r="49" spans="1:10" ht="7.5" customHeight="1">
      <c r="A49" s="289"/>
      <c r="B49" s="283"/>
      <c r="C49" s="238"/>
      <c r="D49" s="284"/>
      <c r="E49" s="114">
        <f>I48/I54</f>
        <v>0.28819592672164535</v>
      </c>
      <c r="F49" s="228"/>
      <c r="G49" s="228"/>
      <c r="H49" s="213"/>
      <c r="I49" s="272"/>
      <c r="J49" s="273"/>
    </row>
    <row r="50" spans="1:10" ht="7.5" customHeight="1">
      <c r="A50" s="290"/>
      <c r="B50" s="285"/>
      <c r="C50" s="286"/>
      <c r="D50" s="287"/>
      <c r="E50" s="118"/>
      <c r="F50" s="209">
        <f>I48/3</f>
        <v>24710.509631999998</v>
      </c>
      <c r="G50" s="209">
        <f>I48/3</f>
        <v>24710.509631999998</v>
      </c>
      <c r="H50" s="159">
        <f>I48/3</f>
        <v>24710.509631999998</v>
      </c>
      <c r="I50" s="274"/>
      <c r="J50" s="275"/>
    </row>
    <row r="51" spans="1:10" ht="7.5" customHeight="1">
      <c r="A51" s="303">
        <v>13</v>
      </c>
      <c r="B51" s="283" t="s">
        <v>122</v>
      </c>
      <c r="C51" s="238"/>
      <c r="D51" s="284"/>
      <c r="E51" s="114"/>
      <c r="F51" s="206"/>
      <c r="G51" s="141"/>
      <c r="H51" s="207"/>
      <c r="I51" s="276">
        <f>ORÇAMENTO_BASE!I78</f>
        <v>4765.10713668</v>
      </c>
      <c r="J51" s="277"/>
    </row>
    <row r="52" spans="1:10" ht="7.5" customHeight="1">
      <c r="A52" s="303"/>
      <c r="B52" s="283"/>
      <c r="C52" s="238"/>
      <c r="D52" s="284"/>
      <c r="E52" s="114">
        <f>I51/I54</f>
        <v>0.018524971596228856</v>
      </c>
      <c r="F52" s="206"/>
      <c r="G52" s="141"/>
      <c r="H52" s="213"/>
      <c r="I52" s="272"/>
      <c r="J52" s="273"/>
    </row>
    <row r="53" spans="1:10" ht="7.5" customHeight="1" thickBot="1">
      <c r="A53" s="303"/>
      <c r="B53" s="304"/>
      <c r="C53" s="305"/>
      <c r="D53" s="306"/>
      <c r="E53" s="114"/>
      <c r="F53" s="210"/>
      <c r="G53" s="141"/>
      <c r="H53" s="159">
        <f>I51</f>
        <v>4765.10713668</v>
      </c>
      <c r="I53" s="278"/>
      <c r="J53" s="279"/>
    </row>
    <row r="54" spans="1:14" ht="7.5" customHeight="1">
      <c r="A54" s="354" t="s">
        <v>20</v>
      </c>
      <c r="B54" s="355"/>
      <c r="C54" s="355"/>
      <c r="D54" s="356"/>
      <c r="E54" s="346">
        <f>SUM(E15:E52)</f>
        <v>1.0000000000000002</v>
      </c>
      <c r="F54" s="344">
        <f>SUM(F15:F47)</f>
        <v>33349.335148584</v>
      </c>
      <c r="G54" s="344">
        <f>SUM(G15:G47)</f>
        <v>92831.803869416</v>
      </c>
      <c r="H54" s="344">
        <f>SUM(H15:H53)</f>
        <v>81633.99248036</v>
      </c>
      <c r="I54" s="350">
        <f>SUM(I15:I52)</f>
        <v>257226.15076235996</v>
      </c>
      <c r="J54" s="351"/>
      <c r="L54" s="343"/>
      <c r="M54" s="142"/>
      <c r="N54" s="142"/>
    </row>
    <row r="55" spans="1:14" ht="11.25" customHeight="1" thickBot="1">
      <c r="A55" s="340"/>
      <c r="B55" s="341"/>
      <c r="C55" s="341"/>
      <c r="D55" s="342"/>
      <c r="E55" s="347"/>
      <c r="F55" s="345"/>
      <c r="G55" s="345"/>
      <c r="H55" s="345"/>
      <c r="I55" s="352"/>
      <c r="J55" s="353"/>
      <c r="L55" s="343"/>
      <c r="M55" s="143"/>
      <c r="N55" s="143"/>
    </row>
    <row r="56" spans="12:16" ht="7.5" customHeight="1">
      <c r="L56" s="144"/>
      <c r="M56" s="145"/>
      <c r="N56" s="142"/>
      <c r="O56" s="143"/>
      <c r="P56" s="143"/>
    </row>
    <row r="57" spans="6:16" ht="7.5" customHeight="1">
      <c r="F57" s="43"/>
      <c r="G57" s="43"/>
      <c r="H57" s="161"/>
      <c r="L57" s="144"/>
      <c r="M57" s="143"/>
      <c r="N57" s="143"/>
      <c r="O57" s="143"/>
      <c r="P57" s="143"/>
    </row>
    <row r="58" spans="7:16" ht="13.5">
      <c r="G58" s="349" t="str">
        <f>ORÇAMENTO_BASE!D83</f>
        <v>Ipixuna do Pará, 28 setembro de 2021.</v>
      </c>
      <c r="H58" s="349"/>
      <c r="I58" s="349"/>
      <c r="J58" s="349"/>
      <c r="L58" s="144"/>
      <c r="M58" s="143"/>
      <c r="N58" s="143"/>
      <c r="O58" s="143"/>
      <c r="P58" s="143"/>
    </row>
    <row r="59" spans="1:16" ht="7.5" customHeight="1">
      <c r="A59" s="1"/>
      <c r="B59" s="1"/>
      <c r="C59" s="1"/>
      <c r="D59" s="1"/>
      <c r="E59" s="1"/>
      <c r="F59" s="1"/>
      <c r="G59" s="1"/>
      <c r="H59" s="1"/>
      <c r="I59" s="1"/>
      <c r="L59" s="144"/>
      <c r="M59" s="143"/>
      <c r="N59" s="143"/>
      <c r="O59" s="143"/>
      <c r="P59" s="143"/>
    </row>
    <row r="60" spans="1:16" ht="7.5" customHeight="1">
      <c r="A60" s="1"/>
      <c r="B60" s="1"/>
      <c r="C60" s="1"/>
      <c r="D60" s="1"/>
      <c r="E60" s="1"/>
      <c r="F60" s="1"/>
      <c r="G60" s="1"/>
      <c r="H60" s="1"/>
      <c r="I60" s="1"/>
      <c r="L60" s="144"/>
      <c r="M60" s="143"/>
      <c r="N60" s="143"/>
      <c r="O60" s="143"/>
      <c r="P60" s="143"/>
    </row>
    <row r="61" spans="1:16" ht="7.5" customHeight="1">
      <c r="A61" s="1"/>
      <c r="B61" s="1"/>
      <c r="C61" s="1"/>
      <c r="D61" s="1"/>
      <c r="E61" s="1"/>
      <c r="F61" s="1"/>
      <c r="G61" s="1"/>
      <c r="H61" s="1"/>
      <c r="I61" s="1"/>
      <c r="L61" s="144"/>
      <c r="M61" s="143"/>
      <c r="N61" s="143"/>
      <c r="O61" s="143"/>
      <c r="P61" s="143"/>
    </row>
    <row r="62" spans="1:16" ht="7.5" customHeight="1">
      <c r="A62" s="1"/>
      <c r="B62" s="1"/>
      <c r="C62" s="11"/>
      <c r="D62" s="1"/>
      <c r="E62" s="1"/>
      <c r="F62" s="1"/>
      <c r="G62" s="1"/>
      <c r="H62" s="1"/>
      <c r="I62" s="11"/>
      <c r="L62" s="143"/>
      <c r="M62" s="143"/>
      <c r="N62" s="143"/>
      <c r="O62" s="143"/>
      <c r="P62" s="143"/>
    </row>
    <row r="63" spans="1:11" ht="13.5">
      <c r="A63" s="1" t="s">
        <v>159</v>
      </c>
      <c r="B63" s="1"/>
      <c r="C63" s="1"/>
      <c r="D63" s="1"/>
      <c r="E63" s="1"/>
      <c r="F63" s="1"/>
      <c r="G63" s="1"/>
      <c r="H63" s="1"/>
      <c r="I63" s="1"/>
      <c r="K63" s="143"/>
    </row>
    <row r="64" ht="12.75">
      <c r="A64" s="84" t="s">
        <v>212</v>
      </c>
    </row>
    <row r="65" ht="12.75">
      <c r="A65" s="84" t="s">
        <v>228</v>
      </c>
    </row>
    <row r="67" spans="6:9" ht="13.5">
      <c r="F67" s="146"/>
      <c r="G67" s="146"/>
      <c r="H67" s="43"/>
      <c r="I67" s="147"/>
    </row>
    <row r="68" spans="6:9" ht="13.5">
      <c r="F68" s="146"/>
      <c r="G68" s="146"/>
      <c r="H68" s="146"/>
      <c r="I68" s="147"/>
    </row>
    <row r="69" spans="6:8" ht="12.75">
      <c r="F69" s="146"/>
      <c r="G69" s="146"/>
      <c r="H69" s="146"/>
    </row>
    <row r="70" spans="6:9" ht="13.5">
      <c r="F70" s="146"/>
      <c r="G70" s="146"/>
      <c r="H70" s="146"/>
      <c r="I70" s="147"/>
    </row>
    <row r="71" spans="6:9" ht="12.75">
      <c r="F71" s="146"/>
      <c r="G71" s="146"/>
      <c r="H71" s="146"/>
      <c r="I71" s="146"/>
    </row>
  </sheetData>
  <sheetProtection/>
  <mergeCells count="70">
    <mergeCell ref="A7:F7"/>
    <mergeCell ref="G58:J58"/>
    <mergeCell ref="I54:J55"/>
    <mergeCell ref="F54:F55"/>
    <mergeCell ref="H54:H55"/>
    <mergeCell ref="I39:J41"/>
    <mergeCell ref="I42:J44"/>
    <mergeCell ref="E21:E23"/>
    <mergeCell ref="A54:D55"/>
    <mergeCell ref="B42:D44"/>
    <mergeCell ref="L54:L55"/>
    <mergeCell ref="I36:J38"/>
    <mergeCell ref="E33:E35"/>
    <mergeCell ref="E42:E44"/>
    <mergeCell ref="E39:E41"/>
    <mergeCell ref="E36:E38"/>
    <mergeCell ref="G54:G55"/>
    <mergeCell ref="E54:E55"/>
    <mergeCell ref="I48:J50"/>
    <mergeCell ref="I33:J35"/>
    <mergeCell ref="A15:A17"/>
    <mergeCell ref="B18:D20"/>
    <mergeCell ref="A30:A32"/>
    <mergeCell ref="A27:A29"/>
    <mergeCell ref="B27:D29"/>
    <mergeCell ref="A42:A44"/>
    <mergeCell ref="A39:A41"/>
    <mergeCell ref="A33:A35"/>
    <mergeCell ref="B33:D35"/>
    <mergeCell ref="A24:A26"/>
    <mergeCell ref="F9:J9"/>
    <mergeCell ref="A9:E9"/>
    <mergeCell ref="A10:E10"/>
    <mergeCell ref="E24:E26"/>
    <mergeCell ref="A8:E8"/>
    <mergeCell ref="F11:J11"/>
    <mergeCell ref="E12:J13"/>
    <mergeCell ref="A12:A14"/>
    <mergeCell ref="I14:J14"/>
    <mergeCell ref="A11:E11"/>
    <mergeCell ref="I27:J29"/>
    <mergeCell ref="I30:J32"/>
    <mergeCell ref="B24:D26"/>
    <mergeCell ref="E27:E29"/>
    <mergeCell ref="F10:J10"/>
    <mergeCell ref="B21:D23"/>
    <mergeCell ref="I15:J17"/>
    <mergeCell ref="I18:J20"/>
    <mergeCell ref="B15:D17"/>
    <mergeCell ref="I21:J23"/>
    <mergeCell ref="I24:J26"/>
    <mergeCell ref="E15:E17"/>
    <mergeCell ref="F8:J8"/>
    <mergeCell ref="B39:D41"/>
    <mergeCell ref="E30:E32"/>
    <mergeCell ref="A36:A38"/>
    <mergeCell ref="B36:D38"/>
    <mergeCell ref="A18:A20"/>
    <mergeCell ref="B30:D32"/>
    <mergeCell ref="A21:A23"/>
    <mergeCell ref="I45:J47"/>
    <mergeCell ref="I51:J53"/>
    <mergeCell ref="B48:D50"/>
    <mergeCell ref="A48:A50"/>
    <mergeCell ref="B12:D14"/>
    <mergeCell ref="E18:E20"/>
    <mergeCell ref="A51:A53"/>
    <mergeCell ref="B51:D53"/>
    <mergeCell ref="A45:A47"/>
    <mergeCell ref="B45:D47"/>
  </mergeCells>
  <printOptions horizontalCentered="1"/>
  <pageMargins left="0.2755905511811024" right="0.2362204724409449" top="0.5511811023622047" bottom="0.5905511811023623" header="0.35433070866141736" footer="0.5118110236220472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LICITACAO 1</cp:lastModifiedBy>
  <cp:lastPrinted>2021-09-30T16:02:43Z</cp:lastPrinted>
  <dcterms:created xsi:type="dcterms:W3CDTF">1997-01-10T22:22:50Z</dcterms:created>
  <dcterms:modified xsi:type="dcterms:W3CDTF">2021-11-04T16:04:53Z</dcterms:modified>
  <cp:category/>
  <cp:version/>
  <cp:contentType/>
  <cp:contentStatus/>
</cp:coreProperties>
</file>