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iy\Documents\PROJETOS\PROPOSTAS\IPIXUNA\Ipixuna TP 020\"/>
    </mc:Choice>
  </mc:AlternateContent>
  <xr:revisionPtr revIDLastSave="0" documentId="13_ncr:1_{22352557-48A3-4FB4-A44A-E770AB73A6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j exec. não DES" sheetId="10" r:id="rId1"/>
    <sheet name="BDI  (2)" sheetId="9" r:id="rId2"/>
    <sheet name="Mobilização não DESON." sheetId="8" r:id="rId3"/>
    <sheet name="Encargos Sociais" sheetId="6" r:id="rId4"/>
    <sheet name="Planilha Orçamentária" sheetId="2" r:id="rId5"/>
    <sheet name="COMP. CUSTO PROPOSTA" sheetId="1" r:id="rId6"/>
    <sheet name="CRONOG.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6">#REF!</definedName>
    <definedName name="\0">#REF!</definedName>
    <definedName name="\c" localSheetId="6">'[1]Bm 8'!#REF!</definedName>
    <definedName name="\c">'[1]Bm 8'!#REF!</definedName>
    <definedName name="\d" localSheetId="6">'[1]Bm 8'!#REF!</definedName>
    <definedName name="\d">'[1]Bm 8'!#REF!</definedName>
    <definedName name="\f">#N/A</definedName>
    <definedName name="\p">#N/A</definedName>
    <definedName name="\q" localSheetId="6">'[1]Bm 8'!#REF!</definedName>
    <definedName name="\q">'[1]Bm 8'!#REF!</definedName>
    <definedName name="\s">'[1]Bm 8'!#REF!</definedName>
    <definedName name="\x">'[1]Bm 8'!#REF!</definedName>
    <definedName name="__123Graph_A" hidden="1">#REF!</definedName>
    <definedName name="__123Graph_B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hidden="1">#REF!</definedName>
    <definedName name="_2Excel_BuiltIn_Print_Area_1_1">#REF!</definedName>
    <definedName name="_BOR1">'[1]Bm 8'!#REF!</definedName>
    <definedName name="_d">#REF!</definedName>
    <definedName name="_f">#REF!</definedName>
    <definedName name="_MM" hidden="1">#REF!</definedName>
    <definedName name="_p">#REF!</definedName>
    <definedName name="A" localSheetId="6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acha.coluna">#REF!</definedName>
    <definedName name="acha.dados">#REF!</definedName>
    <definedName name="acha.linha">#REF!</definedName>
    <definedName name="_xlnm.Print_Area" localSheetId="1">'BDI  (2)'!$A$1:$I$50</definedName>
    <definedName name="_xlnm.Print_Area" localSheetId="5">'COMP. CUSTO PROPOSTA'!$A$1:$G$233</definedName>
    <definedName name="_xlnm.Print_Area" localSheetId="6">'CRONOG.'!$A$1:$H$30</definedName>
    <definedName name="_xlnm.Print_Area" localSheetId="3">'Encargos Sociais'!$A$1:$D$50</definedName>
    <definedName name="_xlnm.Print_Area" localSheetId="2">'Mobilização não DESON.'!$A$1:$V$42</definedName>
    <definedName name="_xlnm.Print_Area" localSheetId="4">'Planilha Orçamentária'!$A$1:$I$47</definedName>
    <definedName name="_xlnm.Print_Area" localSheetId="0">'Proj exec. não DES'!$A$1:$K$29</definedName>
    <definedName name="Área_impressão_IM" localSheetId="6">#REF!</definedName>
    <definedName name="Área_impressão_IM">#REF!</definedName>
    <definedName name="AUXILIARES" localSheetId="6">#REF!</definedName>
    <definedName name="AUXILIARES">#REF!</definedName>
    <definedName name="BDI">#REF!</definedName>
    <definedName name="BDI_1">[3]RESUMO!#REF!</definedName>
    <definedName name="Código" localSheetId="6">#REF!</definedName>
    <definedName name="Código">#REF!</definedName>
    <definedName name="COMP" localSheetId="6">#REF!</definedName>
    <definedName name="COMP">#REF!</definedName>
    <definedName name="Comprimento_Equivalente">#REF!</definedName>
    <definedName name="contratada">#REF!</definedName>
    <definedName name="cronomodificado">'[4]Planilha PROJETISTA'!#REF!</definedName>
    <definedName name="DIAMETRO" localSheetId="6">#REF!</definedName>
    <definedName name="DIAMETRO">#REF!</definedName>
    <definedName name="Excel_BuiltIn_Print_Area_2_1" localSheetId="6">#REF!</definedName>
    <definedName name="Excel_BuiltIn_Print_Area_2_1">#REF!</definedName>
    <definedName name="Excel_BuiltIn_Print_Area_6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TOR_1">[3]RESUMO!#REF!</definedName>
    <definedName name="G_01_1">[3]RESUMO!#REF!</definedName>
    <definedName name="G_02_1">[3]RESUMO!#REF!</definedName>
    <definedName name="G_03_1">[3]RESUMO!#REF!</definedName>
    <definedName name="G_04_1">[3]RESUMO!#REF!</definedName>
    <definedName name="G_05_1">[3]RESUMO!#REF!</definedName>
    <definedName name="G_06_1">[3]RESUMO!#REF!</definedName>
    <definedName name="G_07_1">[3]RESUMO!#REF!</definedName>
    <definedName name="G_08_1">[3]RESUMO!#REF!</definedName>
    <definedName name="G_09_1">[3]RESUMO!#REF!</definedName>
    <definedName name="G_10_1">[3]RESUMO!#REF!</definedName>
    <definedName name="G_11_1">[3]RESUMO!#REF!</definedName>
    <definedName name="G_12_1">[3]RESUMO!#REF!</definedName>
    <definedName name="G_13_1">[3]RESUMO!#REF!</definedName>
    <definedName name="G_14_1">[3]RESUMO!#REF!</definedName>
    <definedName name="G_15_1">[3]RESUMO!#REF!</definedName>
    <definedName name="G_16_1">[3]RESUMO!#REF!</definedName>
    <definedName name="G_17_1">[3]RESUMO!#REF!</definedName>
    <definedName name="G_18_1">[3]RESUMO!#REF!</definedName>
    <definedName name="G_19_1">[3]RESUMO!#REF!</definedName>
    <definedName name="G_20_1">[3]RESUMO!#REF!</definedName>
    <definedName name="I" hidden="1">[5]Poço!#REF!</definedName>
    <definedName name="lista" localSheetId="6">#REF!</definedName>
    <definedName name="lista">#REF!</definedName>
    <definedName name="lista.coluna">#REF!</definedName>
    <definedName name="lista.linha">#REF!</definedName>
    <definedName name="nil">#REF!</definedName>
    <definedName name="Preço_Unitário_1">[3]RESUMO!#REF!</definedName>
    <definedName name="Quantidade_1">[3]RESUMO!#REF!</definedName>
    <definedName name="REATERRO_DE_VALAS_COMPACTADO_MECANICAMENTE" localSheetId="6">#REF!</definedName>
    <definedName name="REATERRO_DE_VALAS_COMPACTADO_MECANICAMENTE">#REF!</definedName>
    <definedName name="SE_02_14">'[6]Planilha PROJETISTA'!#REF!</definedName>
    <definedName name="SEINFRA" localSheetId="6">#REF!</definedName>
    <definedName name="SEINFRA">#REF!</definedName>
    <definedName name="SG_01_01_1" localSheetId="6">[3]RESUMO!#REF!</definedName>
    <definedName name="SG_01_01_1">[3]RESUMO!#REF!</definedName>
    <definedName name="SG_01_02_1">[3]RESUMO!#REF!</definedName>
    <definedName name="SG_01_03_1">[3]RESUMO!#REF!</definedName>
    <definedName name="SG_01_04">'[6]Planilha PROJETISTA'!#REF!</definedName>
    <definedName name="SG_01_04_1">[3]RESUMO!#REF!</definedName>
    <definedName name="SG_01_05">'[6]Planilha PROJETISTA'!#REF!</definedName>
    <definedName name="SG_01_05_1">[3]RESUMO!#REF!</definedName>
    <definedName name="SG_01_06">'[6]Planilha PROJETISTA'!#REF!</definedName>
    <definedName name="SG_01_06_1">[3]RESUMO!#REF!</definedName>
    <definedName name="SG_01_07">'[6]Planilha PROJETISTA'!#REF!</definedName>
    <definedName name="SG_01_07_1">[3]RESUMO!#REF!</definedName>
    <definedName name="SG_01_08">'[6]Planilha PROJETISTA'!#REF!</definedName>
    <definedName name="SG_01_08_1">[3]RESUMO!#REF!</definedName>
    <definedName name="SG_01_09">'[6]Planilha PROJETISTA'!#REF!</definedName>
    <definedName name="SG_01_09_1">[3]RESUMO!#REF!</definedName>
    <definedName name="SG_01_10">'[6]Planilha PROJETISTA'!#REF!</definedName>
    <definedName name="SG_01_10_1">[3]RESUMO!#REF!</definedName>
    <definedName name="SG_01_11">'[6]Planilha PROJETISTA'!#REF!</definedName>
    <definedName name="SG_01_11_1">[3]RESUMO!#REF!</definedName>
    <definedName name="SG_01_12">'[6]Planilha PROJETISTA'!#REF!</definedName>
    <definedName name="SG_01_12_1">[3]RESUMO!#REF!</definedName>
    <definedName name="SG_01_13">'[6]Planilha PROJETISTA'!#REF!</definedName>
    <definedName name="SG_01_13_1">[3]RESUMO!#REF!</definedName>
    <definedName name="SG_01_14">'[6]Planilha PROJETISTA'!#REF!</definedName>
    <definedName name="SG_01_14_1">[3]RESUMO!#REF!</definedName>
    <definedName name="SG_01_15">'[6]Planilha PROJETISTA'!#REF!</definedName>
    <definedName name="SG_01_15_1">[3]RESUMO!#REF!</definedName>
    <definedName name="SG_01_16">'[6]Planilha PROJETISTA'!#REF!</definedName>
    <definedName name="SG_01_16_1">[3]RESUMO!#REF!</definedName>
    <definedName name="SG_01_17">'[6]Planilha PROJETISTA'!#REF!</definedName>
    <definedName name="SG_01_17_1">[3]RESUMO!#REF!</definedName>
    <definedName name="SG_01_18">'[6]Planilha PROJETISTA'!#REF!</definedName>
    <definedName name="SG_01_18_1">[3]RESUMO!#REF!</definedName>
    <definedName name="SG_01_19">'[6]Planilha PROJETISTA'!#REF!</definedName>
    <definedName name="SG_01_19_1">[3]RESUMO!#REF!</definedName>
    <definedName name="SG_01_20">'[6]Planilha PROJETISTA'!#REF!</definedName>
    <definedName name="SG_01_20_1">[3]RESUMO!#REF!</definedName>
    <definedName name="SG_02_01_1">[3]RESUMO!#REF!</definedName>
    <definedName name="SG_02_02_1">[3]RESUMO!#REF!</definedName>
    <definedName name="SG_02_03_1">[3]RESUMO!#REF!</definedName>
    <definedName name="SG_02_04_1">[3]RESUMO!#REF!</definedName>
    <definedName name="SG_02_05_1">[3]RESUMO!#REF!</definedName>
    <definedName name="SG_02_06_1">[3]RESUMO!#REF!</definedName>
    <definedName name="SG_02_07_1">[3]RESUMO!#REF!</definedName>
    <definedName name="SG_02_08_1">[3]RESUMO!#REF!</definedName>
    <definedName name="SG_02_09">'[6]Planilha PROJETISTA'!#REF!</definedName>
    <definedName name="SG_02_09_1">[3]RESUMO!#REF!</definedName>
    <definedName name="SG_02_10">'[6]Planilha PROJETISTA'!#REF!</definedName>
    <definedName name="SG_02_10_1">[3]RESUMO!#REF!</definedName>
    <definedName name="SG_02_11">'[6]Planilha PROJETISTA'!#REF!</definedName>
    <definedName name="SG_02_11_1">[3]RESUMO!#REF!</definedName>
    <definedName name="SG_02_12">'[6]Planilha PROJETISTA'!#REF!</definedName>
    <definedName name="SG_02_12_1">[3]RESUMO!#REF!</definedName>
    <definedName name="SG_02_13">'[6]Planilha PROJETISTA'!#REF!</definedName>
    <definedName name="SG_02_13_1">[3]RESUMO!#REF!</definedName>
    <definedName name="SG_02_14">'[6]Planilha PROJETISTA'!#REF!</definedName>
    <definedName name="SG_02_14_1">[3]RESUMO!#REF!</definedName>
    <definedName name="SG_02_15">'[6]Planilha PROJETISTA'!#REF!</definedName>
    <definedName name="SG_02_15_1">[3]RESUMO!#REF!</definedName>
    <definedName name="SG_02_16">'[6]Planilha PROJETISTA'!#REF!</definedName>
    <definedName name="SG_02_16_1">[3]RESUMO!#REF!</definedName>
    <definedName name="SG_02_17">'[6]Planilha PROJETISTA'!#REF!</definedName>
    <definedName name="SG_02_17_1">[3]RESUMO!#REF!</definedName>
    <definedName name="SG_02_18">'[6]Planilha PROJETISTA'!#REF!</definedName>
    <definedName name="SG_02_18_1">[3]RESUMO!#REF!</definedName>
    <definedName name="SG_02_19">'[6]Planilha PROJETISTA'!#REF!</definedName>
    <definedName name="SG_02_19_1">[3]RESUMO!#REF!</definedName>
    <definedName name="SG_02_20">'[6]Planilha PROJETISTA'!#REF!</definedName>
    <definedName name="SG_02_20_1">[3]RESUMO!#REF!</definedName>
    <definedName name="SG_03_01_1">[3]RESUMO!#REF!</definedName>
    <definedName name="SG_03_02_1">[3]RESUMO!#REF!</definedName>
    <definedName name="SG_03_03_1">[3]RESUMO!#REF!</definedName>
    <definedName name="SG_03_04_1">[3]RESUMO!#REF!</definedName>
    <definedName name="SG_03_05_1">[3]RESUMO!#REF!</definedName>
    <definedName name="SG_03_06_1">[3]RESUMO!#REF!</definedName>
    <definedName name="SG_03_07_1">[3]RESUMO!#REF!</definedName>
    <definedName name="SG_03_08_1">[3]RESUMO!#REF!</definedName>
    <definedName name="SG_03_09_1">[3]RESUMO!#REF!</definedName>
    <definedName name="SG_03_10_1">[3]RESUMO!#REF!</definedName>
    <definedName name="SG_03_11_1">[3]RESUMO!#REF!</definedName>
    <definedName name="SG_03_12_1">[3]RESUMO!#REF!</definedName>
    <definedName name="SG_03_13_1">[3]RESUMO!#REF!</definedName>
    <definedName name="SG_03_14_1">[3]RESUMO!#REF!</definedName>
    <definedName name="SG_03_15_1">[3]RESUMO!#REF!</definedName>
    <definedName name="SG_03_16">'[6]Planilha PROJETISTA'!#REF!</definedName>
    <definedName name="SG_03_16_1">[3]RESUMO!#REF!</definedName>
    <definedName name="SG_03_17">'[6]Planilha PROJETISTA'!#REF!</definedName>
    <definedName name="SG_03_17_1">[3]RESUMO!#REF!</definedName>
    <definedName name="SG_03_18">'[6]Planilha PROJETISTA'!#REF!</definedName>
    <definedName name="SG_03_18_1">[3]RESUMO!#REF!</definedName>
    <definedName name="SG_03_19">'[6]Planilha PROJETISTA'!#REF!</definedName>
    <definedName name="SG_03_19_1">[3]RESUMO!#REF!</definedName>
    <definedName name="SG_03_20">'[6]Planilha PROJETISTA'!#REF!</definedName>
    <definedName name="SG_03_20_1">[3]RESUMO!#REF!</definedName>
    <definedName name="SG_04_01_1">[3]RESUMO!#REF!</definedName>
    <definedName name="SG_04_02_1">[3]RESUMO!#REF!</definedName>
    <definedName name="SG_04_03_1">[3]RESUMO!#REF!</definedName>
    <definedName name="SG_04_04">'[6]Planilha PROJETISTA'!#REF!</definedName>
    <definedName name="SG_04_04_1">[3]RESUMO!#REF!</definedName>
    <definedName name="SG_04_05">'[6]Planilha PROJETISTA'!#REF!</definedName>
    <definedName name="SG_04_05_1">[3]RESUMO!#REF!</definedName>
    <definedName name="SG_04_06">'[6]Planilha PROJETISTA'!#REF!</definedName>
    <definedName name="SG_04_06_1">[3]RESUMO!#REF!</definedName>
    <definedName name="SG_04_07">'[6]Planilha PROJETISTA'!#REF!</definedName>
    <definedName name="SG_04_07_1">[3]RESUMO!#REF!</definedName>
    <definedName name="SG_04_08">'[6]Planilha PROJETISTA'!#REF!</definedName>
    <definedName name="SG_04_08_1">[3]RESUMO!#REF!</definedName>
    <definedName name="SG_04_09">'[6]Planilha PROJETISTA'!#REF!</definedName>
    <definedName name="SG_04_09_1">[3]RESUMO!#REF!</definedName>
    <definedName name="SG_04_10">'[6]Planilha PROJETISTA'!#REF!</definedName>
    <definedName name="SG_04_10_1">[3]RESUMO!#REF!</definedName>
    <definedName name="SG_04_11">'[6]Planilha PROJETISTA'!#REF!</definedName>
    <definedName name="SG_04_11_1">[3]RESUMO!#REF!</definedName>
    <definedName name="SG_04_12">'[6]Planilha PROJETISTA'!#REF!</definedName>
    <definedName name="SG_04_12_1">[3]RESUMO!#REF!</definedName>
    <definedName name="SG_04_13">'[6]Planilha PROJETISTA'!#REF!</definedName>
    <definedName name="SG_04_13_1">[3]RESUMO!#REF!</definedName>
    <definedName name="SG_04_14">'[6]Planilha PROJETISTA'!#REF!</definedName>
    <definedName name="SG_04_14_1">[3]RESUMO!#REF!</definedName>
    <definedName name="SG_04_15">'[6]Planilha PROJETISTA'!#REF!</definedName>
    <definedName name="SG_04_15_1">[3]RESUMO!#REF!</definedName>
    <definedName name="SG_04_16">'[6]Planilha PROJETISTA'!#REF!</definedName>
    <definedName name="SG_04_16_1">[3]RESUMO!#REF!</definedName>
    <definedName name="SG_04_17">'[6]Planilha PROJETISTA'!#REF!</definedName>
    <definedName name="SG_04_17_1">[3]RESUMO!#REF!</definedName>
    <definedName name="SG_04_18">'[6]Planilha PROJETISTA'!#REF!</definedName>
    <definedName name="SG_04_18_1">[3]RESUMO!#REF!</definedName>
    <definedName name="SG_04_19">'[6]Planilha PROJETISTA'!#REF!</definedName>
    <definedName name="SG_04_19_1">[3]RESUMO!#REF!</definedName>
    <definedName name="SG_04_20">'[6]Planilha PROJETISTA'!#REF!</definedName>
    <definedName name="SG_04_20_1">[3]RESUMO!#REF!</definedName>
    <definedName name="SG_05_01_1">[3]RESUMO!#REF!</definedName>
    <definedName name="SG_05_02">'[6]Planilha PROJETISTA'!#REF!</definedName>
    <definedName name="SG_05_02_1">[3]RESUMO!#REF!</definedName>
    <definedName name="SG_05_03">'[6]Planilha PROJETISTA'!#REF!</definedName>
    <definedName name="SG_05_03_1">[3]RESUMO!#REF!</definedName>
    <definedName name="SG_05_04_1">[3]RESUMO!#REF!</definedName>
    <definedName name="SG_05_05_1">[3]RESUMO!#REF!</definedName>
    <definedName name="SG_05_06_1">[3]RESUMO!#REF!</definedName>
    <definedName name="SG_05_07">'[6]Planilha PROJETISTA'!#REF!</definedName>
    <definedName name="SG_05_07_1">[3]RESUMO!#REF!</definedName>
    <definedName name="SG_05_08">'[6]Planilha PROJETISTA'!#REF!</definedName>
    <definedName name="SG_05_08_1">[3]RESUMO!#REF!</definedName>
    <definedName name="SG_05_09_1">[3]RESUMO!#REF!</definedName>
    <definedName name="SG_05_10_1">[3]RESUMO!#REF!</definedName>
    <definedName name="SG_05_11">'[6]Planilha PROJETISTA'!#REF!</definedName>
    <definedName name="SG_05_11_1">[3]RESUMO!#REF!</definedName>
    <definedName name="SG_05_12_1">[3]RESUMO!#REF!</definedName>
    <definedName name="SG_05_13_1">[3]RESUMO!#REF!</definedName>
    <definedName name="SG_05_14">'[6]Planilha PROJETISTA'!#REF!</definedName>
    <definedName name="SG_05_14_1">[3]RESUMO!#REF!</definedName>
    <definedName name="SG_05_15">'[6]Planilha PROJETISTA'!#REF!</definedName>
    <definedName name="SG_05_15_1">[3]RESUMO!#REF!</definedName>
    <definedName name="SG_05_16">'[6]Planilha PROJETISTA'!#REF!</definedName>
    <definedName name="SG_05_16_1">[3]RESUMO!#REF!</definedName>
    <definedName name="SG_05_17">'[6]Planilha PROJETISTA'!#REF!</definedName>
    <definedName name="SG_05_17_1">[3]RESUMO!#REF!</definedName>
    <definedName name="SG_05_18">'[6]Planilha PROJETISTA'!#REF!</definedName>
    <definedName name="SG_05_18_1">[3]RESUMO!#REF!</definedName>
    <definedName name="SG_05_19">'[6]Planilha PROJETISTA'!#REF!</definedName>
    <definedName name="SG_05_19_1">[3]RESUMO!#REF!</definedName>
    <definedName name="SG_05_20">'[6]Planilha PROJETISTA'!#REF!</definedName>
    <definedName name="SG_05_20_1">[3]RESUMO!#REF!</definedName>
    <definedName name="SG_06_01_1">[3]RESUMO!#REF!</definedName>
    <definedName name="SG_06_02_1">[3]RESUMO!#REF!</definedName>
    <definedName name="SG_06_03_1">[3]RESUMO!#REF!</definedName>
    <definedName name="SG_06_04">'[6]Planilha PROJETISTA'!#REF!</definedName>
    <definedName name="SG_06_04_1">[3]RESUMO!#REF!</definedName>
    <definedName name="SG_06_05">'[6]Planilha PROJETISTA'!#REF!</definedName>
    <definedName name="SG_06_05_1">[3]RESUMO!#REF!</definedName>
    <definedName name="SG_06_06">'[6]Planilha PROJETISTA'!#REF!</definedName>
    <definedName name="SG_06_06_1">[3]RESUMO!#REF!</definedName>
    <definedName name="SG_06_07">'[6]Planilha PROJETISTA'!#REF!</definedName>
    <definedName name="SG_06_07_1">[3]RESUMO!#REF!</definedName>
    <definedName name="SG_06_08">'[6]Planilha PROJETISTA'!#REF!</definedName>
    <definedName name="SG_06_08_1">[3]RESUMO!#REF!</definedName>
    <definedName name="SG_06_09">'[6]Planilha PROJETISTA'!#REF!</definedName>
    <definedName name="SG_06_09_1">[3]RESUMO!#REF!</definedName>
    <definedName name="SG_06_10">'[6]Planilha PROJETISTA'!#REF!</definedName>
    <definedName name="SG_06_10_1">[3]RESUMO!#REF!</definedName>
    <definedName name="SG_06_11">'[6]Planilha PROJETISTA'!#REF!</definedName>
    <definedName name="SG_06_11_1">[3]RESUMO!#REF!</definedName>
    <definedName name="SG_06_12">'[6]Planilha PROJETISTA'!#REF!</definedName>
    <definedName name="SG_06_12_1">[3]RESUMO!#REF!</definedName>
    <definedName name="SG_06_13">'[6]Planilha PROJETISTA'!#REF!</definedName>
    <definedName name="SG_06_13_1">[3]RESUMO!#REF!</definedName>
    <definedName name="SG_06_14">'[6]Planilha PROJETISTA'!#REF!</definedName>
    <definedName name="SG_06_14_1">[3]RESUMO!#REF!</definedName>
    <definedName name="SG_06_15">'[6]Planilha PROJETISTA'!#REF!</definedName>
    <definedName name="SG_06_15_1">[3]RESUMO!#REF!</definedName>
    <definedName name="SG_06_16">'[6]Planilha PROJETISTA'!#REF!</definedName>
    <definedName name="SG_06_16_1">[3]RESUMO!#REF!</definedName>
    <definedName name="SG_06_17">'[6]Planilha PROJETISTA'!#REF!</definedName>
    <definedName name="SG_06_17_1">[3]RESUMO!#REF!</definedName>
    <definedName name="SG_06_18">'[6]Planilha PROJETISTA'!#REF!</definedName>
    <definedName name="SG_06_18_1">[3]RESUMO!#REF!</definedName>
    <definedName name="SG_06_19">'[6]Planilha PROJETISTA'!#REF!</definedName>
    <definedName name="SG_06_19_1">[3]RESUMO!#REF!</definedName>
    <definedName name="SG_06_20">'[6]Planilha PROJETISTA'!#REF!</definedName>
    <definedName name="SG_06_20_1">[3]RESUMO!#REF!</definedName>
    <definedName name="SG_07_01_1">[3]RESUMO!#REF!</definedName>
    <definedName name="SG_07_02">'[6]Planilha PROJETISTA'!#REF!</definedName>
    <definedName name="SG_07_02_1">[3]RESUMO!#REF!</definedName>
    <definedName name="SG_07_03">'[6]Planilha PROJETISTA'!#REF!</definedName>
    <definedName name="SG_07_03_1">[3]RESUMO!#REF!</definedName>
    <definedName name="SG_07_04">'[6]Planilha PROJETISTA'!#REF!</definedName>
    <definedName name="SG_07_04_1">[3]RESUMO!#REF!</definedName>
    <definedName name="SG_07_05">'[6]Planilha PROJETISTA'!#REF!</definedName>
    <definedName name="SG_07_05_1">[3]RESUMO!#REF!</definedName>
    <definedName name="SG_07_06">'[6]Planilha PROJETISTA'!#REF!</definedName>
    <definedName name="SG_07_06_1">[3]RESUMO!#REF!</definedName>
    <definedName name="SG_07_07">'[6]Planilha PROJETISTA'!#REF!</definedName>
    <definedName name="SG_07_07_1">[3]RESUMO!#REF!</definedName>
    <definedName name="SG_07_08">'[6]Planilha PROJETISTA'!#REF!</definedName>
    <definedName name="SG_07_08_1">[3]RESUMO!#REF!</definedName>
    <definedName name="SG_07_09">'[6]Planilha PROJETISTA'!#REF!</definedName>
    <definedName name="SG_07_09_1">[3]RESUMO!#REF!</definedName>
    <definedName name="SG_07_10">'[6]Planilha PROJETISTA'!#REF!</definedName>
    <definedName name="SG_07_10_1">[3]RESUMO!#REF!</definedName>
    <definedName name="SG_07_11">'[6]Planilha PROJETISTA'!#REF!</definedName>
    <definedName name="SG_07_11_1">[3]RESUMO!#REF!</definedName>
    <definedName name="SG_07_12">'[6]Planilha PROJETISTA'!#REF!</definedName>
    <definedName name="SG_07_12_1">[3]RESUMO!#REF!</definedName>
    <definedName name="SG_07_13">'[6]Planilha PROJETISTA'!#REF!</definedName>
    <definedName name="SG_07_13_1">[3]RESUMO!#REF!</definedName>
    <definedName name="SG_07_14">'[6]Planilha PROJETISTA'!#REF!</definedName>
    <definedName name="SG_07_14_1">[3]RESUMO!#REF!</definedName>
    <definedName name="SG_07_15">'[6]Planilha PROJETISTA'!#REF!</definedName>
    <definedName name="SG_07_15_1">[3]RESUMO!#REF!</definedName>
    <definedName name="SG_07_16">'[6]Planilha PROJETISTA'!#REF!</definedName>
    <definedName name="SG_07_16_1">[3]RESUMO!#REF!</definedName>
    <definedName name="SG_07_17">'[6]Planilha PROJETISTA'!#REF!</definedName>
    <definedName name="SG_07_17_1">[3]RESUMO!#REF!</definedName>
    <definedName name="SG_07_18">'[6]Planilha PROJETISTA'!#REF!</definedName>
    <definedName name="SG_07_18_1">[3]RESUMO!#REF!</definedName>
    <definedName name="SG_07_19">'[6]Planilha PROJETISTA'!#REF!</definedName>
    <definedName name="SG_07_19_1">[3]RESUMO!#REF!</definedName>
    <definedName name="SG_07_20">'[6]Planilha PROJETISTA'!#REF!</definedName>
    <definedName name="SG_07_20_1">[3]RESUMO!#REF!</definedName>
    <definedName name="SG_08_01_1">[3]RESUMO!#REF!</definedName>
    <definedName name="SG_08_02">'[6]Planilha PROJETISTA'!#REF!</definedName>
    <definedName name="SG_08_02_1">[3]RESUMO!#REF!</definedName>
    <definedName name="SG_08_03">'[6]Planilha PROJETISTA'!#REF!</definedName>
    <definedName name="SG_08_03_1">[3]RESUMO!#REF!</definedName>
    <definedName name="SG_08_04">'[6]Planilha PROJETISTA'!#REF!</definedName>
    <definedName name="SG_08_04_1">[3]RESUMO!#REF!</definedName>
    <definedName name="SG_08_05">'[6]Planilha PROJETISTA'!#REF!</definedName>
    <definedName name="SG_08_05_1">[3]RESUMO!#REF!</definedName>
    <definedName name="SG_08_06">'[6]Planilha PROJETISTA'!#REF!</definedName>
    <definedName name="SG_08_06_1">[3]RESUMO!#REF!</definedName>
    <definedName name="SG_08_07">'[6]Planilha PROJETISTA'!#REF!</definedName>
    <definedName name="SG_08_07_1">[3]RESUMO!#REF!</definedName>
    <definedName name="SG_08_08">'[6]Planilha PROJETISTA'!#REF!</definedName>
    <definedName name="SG_08_08_1">[3]RESUMO!#REF!</definedName>
    <definedName name="SG_08_09">'[6]Planilha PROJETISTA'!#REF!</definedName>
    <definedName name="SG_08_09_1">[3]RESUMO!#REF!</definedName>
    <definedName name="SG_08_10">'[6]Planilha PROJETISTA'!#REF!</definedName>
    <definedName name="SG_08_10_1">[3]RESUMO!#REF!</definedName>
    <definedName name="SG_08_11">'[6]Planilha PROJETISTA'!#REF!</definedName>
    <definedName name="SG_08_11_1">[3]RESUMO!#REF!</definedName>
    <definedName name="SG_08_12">'[6]Planilha PROJETISTA'!#REF!</definedName>
    <definedName name="SG_08_12_1">[3]RESUMO!#REF!</definedName>
    <definedName name="SG_08_13">'[6]Planilha PROJETISTA'!#REF!</definedName>
    <definedName name="SG_08_13_1">[3]RESUMO!#REF!</definedName>
    <definedName name="SG_08_14">'[6]Planilha PROJETISTA'!#REF!</definedName>
    <definedName name="SG_08_14_1">[3]RESUMO!#REF!</definedName>
    <definedName name="SG_08_15">'[6]Planilha PROJETISTA'!#REF!</definedName>
    <definedName name="SG_08_15_1">[3]RESUMO!#REF!</definedName>
    <definedName name="SG_08_16">'[6]Planilha PROJETISTA'!#REF!</definedName>
    <definedName name="SG_08_16_1">[3]RESUMO!#REF!</definedName>
    <definedName name="SG_08_17">'[6]Planilha PROJETISTA'!#REF!</definedName>
    <definedName name="SG_08_17_1">[3]RESUMO!#REF!</definedName>
    <definedName name="SG_08_18">'[6]Planilha PROJETISTA'!#REF!</definedName>
    <definedName name="SG_08_18_1">[3]RESUMO!#REF!</definedName>
    <definedName name="SG_08_19">'[6]Planilha PROJETISTA'!#REF!</definedName>
    <definedName name="SG_08_19_1">[3]RESUMO!#REF!</definedName>
    <definedName name="SG_08_20">'[6]Planilha PROJETISTA'!#REF!</definedName>
    <definedName name="SG_08_20_1">[3]RESUMO!#REF!</definedName>
    <definedName name="SG_09_01_1">[3]RESUMO!#REF!</definedName>
    <definedName name="SG_09_02_1">[3]RESUMO!#REF!</definedName>
    <definedName name="SG_09_03">'[6]Planilha PROJETISTA'!#REF!</definedName>
    <definedName name="SG_09_03_1">[3]RESUMO!#REF!</definedName>
    <definedName name="SG_09_04">'[6]Planilha PROJETISTA'!#REF!</definedName>
    <definedName name="SG_09_04_1">[3]RESUMO!#REF!</definedName>
    <definedName name="SG_09_05">'[6]Planilha PROJETISTA'!#REF!</definedName>
    <definedName name="SG_09_05_1">[3]RESUMO!#REF!</definedName>
    <definedName name="SG_09_06">'[6]Planilha PROJETISTA'!#REF!</definedName>
    <definedName name="SG_09_06_1">[3]RESUMO!#REF!</definedName>
    <definedName name="SG_09_07">'[6]Planilha PROJETISTA'!#REF!</definedName>
    <definedName name="SG_09_07_1">[3]RESUMO!#REF!</definedName>
    <definedName name="SG_09_08">'[6]Planilha PROJETISTA'!#REF!</definedName>
    <definedName name="SG_09_08_1">[3]RESUMO!#REF!</definedName>
    <definedName name="SG_09_09">'[6]Planilha PROJETISTA'!#REF!</definedName>
    <definedName name="SG_09_09_1">[3]RESUMO!#REF!</definedName>
    <definedName name="SG_09_10">'[6]Planilha PROJETISTA'!#REF!</definedName>
    <definedName name="SG_09_10_1">[3]RESUMO!#REF!</definedName>
    <definedName name="SG_09_11">'[6]Planilha PROJETISTA'!#REF!</definedName>
    <definedName name="SG_09_11_1">[3]RESUMO!#REF!</definedName>
    <definedName name="SG_09_12">'[6]Planilha PROJETISTA'!#REF!</definedName>
    <definedName name="SG_09_12_1">[3]RESUMO!#REF!</definedName>
    <definedName name="SG_09_13">'[6]Planilha PROJETISTA'!#REF!</definedName>
    <definedName name="SG_09_13_1">[3]RESUMO!#REF!</definedName>
    <definedName name="SG_09_14">'[6]Planilha PROJETISTA'!#REF!</definedName>
    <definedName name="SG_09_14_1">[3]RESUMO!#REF!</definedName>
    <definedName name="SG_09_15">'[6]Planilha PROJETISTA'!#REF!</definedName>
    <definedName name="SG_09_15_1">[3]RESUMO!#REF!</definedName>
    <definedName name="SG_09_16">'[6]Planilha PROJETISTA'!#REF!</definedName>
    <definedName name="SG_09_16_1">[3]RESUMO!#REF!</definedName>
    <definedName name="SG_09_17">'[6]Planilha PROJETISTA'!#REF!</definedName>
    <definedName name="SG_09_17_1">[3]RESUMO!#REF!</definedName>
    <definedName name="SG_09_18">'[6]Planilha PROJETISTA'!#REF!</definedName>
    <definedName name="SG_09_18_1">[3]RESUMO!#REF!</definedName>
    <definedName name="SG_09_19">'[6]Planilha PROJETISTA'!#REF!</definedName>
    <definedName name="SG_09_19_1">[3]RESUMO!#REF!</definedName>
    <definedName name="SG_09_20">'[6]Planilha PROJETISTA'!#REF!</definedName>
    <definedName name="SG_09_20_1">[3]RESUMO!#REF!</definedName>
    <definedName name="SG_10_01_1">[3]RESUMO!#REF!</definedName>
    <definedName name="SG_10_02">'[6]Planilha PROJETISTA'!#REF!</definedName>
    <definedName name="SG_10_02_1">[3]RESUMO!#REF!</definedName>
    <definedName name="SG_10_03">'[6]Planilha PROJETISTA'!#REF!</definedName>
    <definedName name="SG_10_03_1">[3]RESUMO!#REF!</definedName>
    <definedName name="SG_10_04">'[6]Planilha PROJETISTA'!#REF!</definedName>
    <definedName name="SG_10_04_1">[3]RESUMO!#REF!</definedName>
    <definedName name="SG_10_05">'[6]Planilha PROJETISTA'!#REF!</definedName>
    <definedName name="SG_10_05_1">[3]RESUMO!#REF!</definedName>
    <definedName name="SG_10_06">'[6]Planilha PROJETISTA'!#REF!</definedName>
    <definedName name="SG_10_06_1">[3]RESUMO!#REF!</definedName>
    <definedName name="SG_10_07">'[6]Planilha PROJETISTA'!#REF!</definedName>
    <definedName name="SG_10_07_1">[3]RESUMO!#REF!</definedName>
    <definedName name="SG_10_08">'[6]Planilha PROJETISTA'!#REF!</definedName>
    <definedName name="SG_10_08_1">[3]RESUMO!#REF!</definedName>
    <definedName name="SG_10_09">'[6]Planilha PROJETISTA'!#REF!</definedName>
    <definedName name="SG_10_09_1">[3]RESUMO!#REF!</definedName>
    <definedName name="SG_10_10">'[6]Planilha PROJETISTA'!#REF!</definedName>
    <definedName name="SG_10_10_1">[3]RESUMO!#REF!</definedName>
    <definedName name="SG_10_11">'[6]Planilha PROJETISTA'!#REF!</definedName>
    <definedName name="SG_10_11_1">[3]RESUMO!#REF!</definedName>
    <definedName name="SG_10_12">'[6]Planilha PROJETISTA'!#REF!</definedName>
    <definedName name="SG_10_12_1">[3]RESUMO!#REF!</definedName>
    <definedName name="SG_10_13">'[6]Planilha PROJETISTA'!#REF!</definedName>
    <definedName name="SG_10_13_1">[3]RESUMO!#REF!</definedName>
    <definedName name="SG_10_14">'[6]Planilha PROJETISTA'!#REF!</definedName>
    <definedName name="SG_10_14_1">[3]RESUMO!#REF!</definedName>
    <definedName name="SG_10_15">'[6]Planilha PROJETISTA'!#REF!</definedName>
    <definedName name="SG_10_15_1">[3]RESUMO!#REF!</definedName>
    <definedName name="SG_10_16">'[6]Planilha PROJETISTA'!#REF!</definedName>
    <definedName name="SG_10_16_1">[3]RESUMO!#REF!</definedName>
    <definedName name="SG_10_17">'[6]Planilha PROJETISTA'!#REF!</definedName>
    <definedName name="SG_10_17_1">[3]RESUMO!#REF!</definedName>
    <definedName name="SG_10_18">'[6]Planilha PROJETISTA'!#REF!</definedName>
    <definedName name="SG_10_18_1">[3]RESUMO!#REF!</definedName>
    <definedName name="SG_10_19">'[6]Planilha PROJETISTA'!#REF!</definedName>
    <definedName name="SG_10_19_1">[3]RESUMO!#REF!</definedName>
    <definedName name="SG_10_20">'[6]Planilha PROJETISTA'!#REF!</definedName>
    <definedName name="SG_10_20_1">[3]RESUMO!#REF!</definedName>
    <definedName name="SG_11_01_1">[3]RESUMO!#REF!</definedName>
    <definedName name="SG_11_02">'[6]Planilha PROJETISTA'!#REF!</definedName>
    <definedName name="SG_11_02_1">[3]RESUMO!#REF!</definedName>
    <definedName name="SG_11_03">'[6]Planilha PROJETISTA'!#REF!</definedName>
    <definedName name="SG_11_03_1">[3]RESUMO!#REF!</definedName>
    <definedName name="SG_11_04">'[6]Planilha PROJETISTA'!#REF!</definedName>
    <definedName name="SG_11_04_1">[3]RESUMO!#REF!</definedName>
    <definedName name="SG_11_05">'[6]Planilha PROJETISTA'!#REF!</definedName>
    <definedName name="SG_11_05_1">[3]RESUMO!#REF!</definedName>
    <definedName name="SG_11_06">'[6]Planilha PROJETISTA'!#REF!</definedName>
    <definedName name="SG_11_06_1">[3]RESUMO!#REF!</definedName>
    <definedName name="SG_11_07">'[6]Planilha PROJETISTA'!#REF!</definedName>
    <definedName name="SG_11_07_1">[3]RESUMO!#REF!</definedName>
    <definedName name="SG_11_08">'[6]Planilha PROJETISTA'!#REF!</definedName>
    <definedName name="SG_11_08_1">[3]RESUMO!#REF!</definedName>
    <definedName name="SG_11_09">'[6]Planilha PROJETISTA'!#REF!</definedName>
    <definedName name="SG_11_09_1">[3]RESUMO!#REF!</definedName>
    <definedName name="SG_11_10">'[6]Planilha PROJETISTA'!#REF!</definedName>
    <definedName name="SG_11_10_1">[3]RESUMO!#REF!</definedName>
    <definedName name="SG_11_11">'[6]Planilha PROJETISTA'!#REF!</definedName>
    <definedName name="SG_11_11_1">[3]RESUMO!#REF!</definedName>
    <definedName name="SG_11_12">'[6]Planilha PROJETISTA'!#REF!</definedName>
    <definedName name="SG_11_12_1">[3]RESUMO!#REF!</definedName>
    <definedName name="SG_11_13">'[6]Planilha PROJETISTA'!#REF!</definedName>
    <definedName name="SG_11_13_1">[3]RESUMO!#REF!</definedName>
    <definedName name="SG_11_14">'[6]Planilha PROJETISTA'!#REF!</definedName>
    <definedName name="SG_11_14_1">[3]RESUMO!#REF!</definedName>
    <definedName name="SG_11_15">'[6]Planilha PROJETISTA'!#REF!</definedName>
    <definedName name="SG_11_15_1">[3]RESUMO!#REF!</definedName>
    <definedName name="SG_11_16">'[6]Planilha PROJETISTA'!#REF!</definedName>
    <definedName name="SG_11_16_1">[3]RESUMO!#REF!</definedName>
    <definedName name="SG_11_17">'[6]Planilha PROJETISTA'!#REF!</definedName>
    <definedName name="SG_11_17_1">[3]RESUMO!#REF!</definedName>
    <definedName name="SG_11_18">'[6]Planilha PROJETISTA'!#REF!</definedName>
    <definedName name="SG_11_18_1">[3]RESUMO!#REF!</definedName>
    <definedName name="SG_11_19">'[6]Planilha PROJETISTA'!#REF!</definedName>
    <definedName name="SG_11_19_1">[3]RESUMO!#REF!</definedName>
    <definedName name="SG_11_20">'[6]Planilha PROJETISTA'!#REF!</definedName>
    <definedName name="SG_11_20_1">[3]RESUMO!#REF!</definedName>
    <definedName name="SG_12_01_1">[3]RESUMO!#REF!</definedName>
    <definedName name="SG_12_02_1">[3]RESUMO!#REF!</definedName>
    <definedName name="SG_12_03_1">[3]RESUMO!#REF!</definedName>
    <definedName name="SG_12_04_1">[3]RESUMO!#REF!</definedName>
    <definedName name="SG_12_05_1">[3]RESUMO!#REF!</definedName>
    <definedName name="SG_12_06_1">[3]RESUMO!#REF!</definedName>
    <definedName name="SG_12_07_1">[3]RESUMO!#REF!</definedName>
    <definedName name="SG_12_08">'[6]Planilha PROJETISTA'!#REF!</definedName>
    <definedName name="SG_12_08_1">[3]RESUMO!#REF!</definedName>
    <definedName name="SG_12_09">'[6]Planilha PROJETISTA'!#REF!</definedName>
    <definedName name="SG_12_09_1">[3]RESUMO!#REF!</definedName>
    <definedName name="SG_12_10">'[6]Planilha PROJETISTA'!#REF!</definedName>
    <definedName name="SG_12_10_1">[3]RESUMO!#REF!</definedName>
    <definedName name="SG_12_11">'[6]Planilha PROJETISTA'!#REF!</definedName>
    <definedName name="SG_12_11_1">[3]RESUMO!#REF!</definedName>
    <definedName name="SG_12_12">'[6]Planilha PROJETISTA'!#REF!</definedName>
    <definedName name="SG_12_12_1">[3]RESUMO!#REF!</definedName>
    <definedName name="SG_12_13">'[6]Planilha PROJETISTA'!#REF!</definedName>
    <definedName name="SG_12_13_1">[3]RESUMO!#REF!</definedName>
    <definedName name="SG_12_14">'[6]Planilha PROJETISTA'!#REF!</definedName>
    <definedName name="SG_12_14_1">[3]RESUMO!#REF!</definedName>
    <definedName name="SG_12_15">'[6]Planilha PROJETISTA'!#REF!</definedName>
    <definedName name="SG_12_15_1">[3]RESUMO!#REF!</definedName>
    <definedName name="SG_12_16">'[6]Planilha PROJETISTA'!#REF!</definedName>
    <definedName name="SG_12_16_1">[3]RESUMO!#REF!</definedName>
    <definedName name="SG_12_17">'[6]Planilha PROJETISTA'!#REF!</definedName>
    <definedName name="SG_12_17_1">[3]RESUMO!#REF!</definedName>
    <definedName name="SG_12_18">'[6]Planilha PROJETISTA'!#REF!</definedName>
    <definedName name="SG_12_18_1">[3]RESUMO!#REF!</definedName>
    <definedName name="SG_12_19">'[6]Planilha PROJETISTA'!#REF!</definedName>
    <definedName name="SG_12_19_1">[3]RESUMO!#REF!</definedName>
    <definedName name="SG_12_20">'[6]Planilha PROJETISTA'!#REF!</definedName>
    <definedName name="SG_12_20_1">[3]RESUMO!#REF!</definedName>
    <definedName name="SG_13_01_1">[3]RESUMO!#REF!</definedName>
    <definedName name="SG_13_02_1">[3]RESUMO!#REF!</definedName>
    <definedName name="SG_13_03_1">[3]RESUMO!#REF!</definedName>
    <definedName name="SG_13_04_1">[3]RESUMO!#REF!</definedName>
    <definedName name="SG_13_05_1">[3]RESUMO!#REF!</definedName>
    <definedName name="SG_13_06">'[6]Planilha PROJETISTA'!#REF!</definedName>
    <definedName name="SG_13_06_1">[3]RESUMO!#REF!</definedName>
    <definedName name="SG_13_07">'[6]Planilha PROJETISTA'!#REF!</definedName>
    <definedName name="SG_13_07_1">[3]RESUMO!#REF!</definedName>
    <definedName name="SG_13_08">'[6]Planilha PROJETISTA'!#REF!</definedName>
    <definedName name="SG_13_08_1">[3]RESUMO!#REF!</definedName>
    <definedName name="SG_13_09">'[6]Planilha PROJETISTA'!#REF!</definedName>
    <definedName name="SG_13_09_1">[3]RESUMO!#REF!</definedName>
    <definedName name="SG_13_10">'[6]Planilha PROJETISTA'!#REF!</definedName>
    <definedName name="SG_13_10_1">[3]RESUMO!#REF!</definedName>
    <definedName name="SG_13_11">'[6]Planilha PROJETISTA'!#REF!</definedName>
    <definedName name="SG_13_11_1">[3]RESUMO!#REF!</definedName>
    <definedName name="SG_13_12">'[6]Planilha PROJETISTA'!#REF!</definedName>
    <definedName name="SG_13_12_1">[3]RESUMO!#REF!</definedName>
    <definedName name="SG_13_13">'[6]Planilha PROJETISTA'!#REF!</definedName>
    <definedName name="SG_13_13_1">[3]RESUMO!#REF!</definedName>
    <definedName name="SG_13_14">'[6]Planilha PROJETISTA'!#REF!</definedName>
    <definedName name="SG_13_14_1">[3]RESUMO!#REF!</definedName>
    <definedName name="SG_13_15">'[6]Planilha PROJETISTA'!#REF!</definedName>
    <definedName name="SG_13_15_1">[3]RESUMO!#REF!</definedName>
    <definedName name="SG_13_16">'[6]Planilha PROJETISTA'!#REF!</definedName>
    <definedName name="SG_13_16_1">[3]RESUMO!#REF!</definedName>
    <definedName name="SG_13_17">'[6]Planilha PROJETISTA'!#REF!</definedName>
    <definedName name="SG_13_17_1">[3]RESUMO!#REF!</definedName>
    <definedName name="SG_13_18">'[6]Planilha PROJETISTA'!#REF!</definedName>
    <definedName name="SG_13_18_1">[3]RESUMO!#REF!</definedName>
    <definedName name="SG_13_19">'[6]Planilha PROJETISTA'!#REF!</definedName>
    <definedName name="SG_13_19_1">[3]RESUMO!#REF!</definedName>
    <definedName name="SG_13_20">'[6]Planilha PROJETISTA'!#REF!</definedName>
    <definedName name="SG_13_20_1">[3]RESUMO!#REF!</definedName>
    <definedName name="SG_14_01_1">[3]RESUMO!#REF!</definedName>
    <definedName name="SG_14_02_1">[3]RESUMO!#REF!</definedName>
    <definedName name="SG_14_03_1">[3]RESUMO!#REF!</definedName>
    <definedName name="SG_14_04_1">[3]RESUMO!#REF!</definedName>
    <definedName name="SG_14_05_1">[3]RESUMO!#REF!</definedName>
    <definedName name="SG_14_06_1">[3]RESUMO!#REF!</definedName>
    <definedName name="SG_14_07_1">[3]RESUMO!#REF!</definedName>
    <definedName name="SG_14_08">'[6]Planilha PROJETISTA'!#REF!</definedName>
    <definedName name="SG_14_08_1">[3]RESUMO!#REF!</definedName>
    <definedName name="SG_14_09">'[6]Planilha PROJETISTA'!#REF!</definedName>
    <definedName name="SG_14_09_1">[3]RESUMO!#REF!</definedName>
    <definedName name="SG_14_10">'[6]Planilha PROJETISTA'!#REF!</definedName>
    <definedName name="SG_14_10_1">[3]RESUMO!#REF!</definedName>
    <definedName name="SG_14_11">'[6]Planilha PROJETISTA'!#REF!</definedName>
    <definedName name="SG_14_11_1">[3]RESUMO!#REF!</definedName>
    <definedName name="SG_14_12">'[6]Planilha PROJETISTA'!#REF!</definedName>
    <definedName name="SG_14_12_1">[3]RESUMO!#REF!</definedName>
    <definedName name="SG_14_13">'[6]Planilha PROJETISTA'!#REF!</definedName>
    <definedName name="SG_14_13_1">[3]RESUMO!#REF!</definedName>
    <definedName name="SG_14_14">'[6]Planilha PROJETISTA'!#REF!</definedName>
    <definedName name="SG_14_14_1">[3]RESUMO!#REF!</definedName>
    <definedName name="SG_14_15">'[6]Planilha PROJETISTA'!#REF!</definedName>
    <definedName name="SG_14_15_1">[3]RESUMO!#REF!</definedName>
    <definedName name="SG_14_16">'[6]Planilha PROJETISTA'!#REF!</definedName>
    <definedName name="SG_14_16_1">[3]RESUMO!#REF!</definedName>
    <definedName name="SG_14_17">'[6]Planilha PROJETISTA'!#REF!</definedName>
    <definedName name="SG_14_17_1">[3]RESUMO!#REF!</definedName>
    <definedName name="SG_14_18">'[6]Planilha PROJETISTA'!#REF!</definedName>
    <definedName name="SG_14_18_1">[3]RESUMO!#REF!</definedName>
    <definedName name="SG_14_19">'[6]Planilha PROJETISTA'!#REF!</definedName>
    <definedName name="SG_14_19_1">[3]RESUMO!#REF!</definedName>
    <definedName name="SG_14_20">'[6]Planilha PROJETISTA'!#REF!</definedName>
    <definedName name="SG_14_20_1">[3]RESUMO!#REF!</definedName>
    <definedName name="SG_15_01_1">[3]RESUMO!#REF!</definedName>
    <definedName name="SG_15_02_1">[3]RESUMO!#REF!</definedName>
    <definedName name="SG_15_03_1">[3]RESUMO!#REF!</definedName>
    <definedName name="SG_15_04_1">[3]RESUMO!#REF!</definedName>
    <definedName name="SG_15_05_1">[3]RESUMO!#REF!</definedName>
    <definedName name="SG_15_06_1">[3]RESUMO!#REF!</definedName>
    <definedName name="SG_15_07_1">[3]RESUMO!#REF!</definedName>
    <definedName name="SG_15_08_1">[3]RESUMO!#REF!</definedName>
    <definedName name="SG_15_09_1">[3]RESUMO!#REF!</definedName>
    <definedName name="SG_15_10_1">[3]RESUMO!#REF!</definedName>
    <definedName name="SG_15_11_1">[3]RESUMO!#REF!</definedName>
    <definedName name="SG_15_12_1">[3]RESUMO!#REF!</definedName>
    <definedName name="SG_15_13_1">[3]RESUMO!#REF!</definedName>
    <definedName name="SG_15_14_1">[3]RESUMO!#REF!</definedName>
    <definedName name="SG_15_15_1">[3]RESUMO!#REF!</definedName>
    <definedName name="SG_15_16_1">[3]RESUMO!#REF!</definedName>
    <definedName name="SG_15_17_1">[3]RESUMO!#REF!</definedName>
    <definedName name="SG_15_18_1">[3]RESUMO!#REF!</definedName>
    <definedName name="SG_15_19_1">[3]RESUMO!#REF!</definedName>
    <definedName name="SG_15_20_1">[3]RESUMO!#REF!</definedName>
    <definedName name="SG_16_01_1">[3]RESUMO!#REF!</definedName>
    <definedName name="SG_16_02_1">[3]RESUMO!#REF!</definedName>
    <definedName name="SG_16_03_1">[3]RESUMO!#REF!</definedName>
    <definedName name="SG_16_04_1">[3]RESUMO!#REF!</definedName>
    <definedName name="SG_16_05_1">[3]RESUMO!#REF!</definedName>
    <definedName name="SG_16_06_1">[3]RESUMO!#REF!</definedName>
    <definedName name="SG_16_07_1">[3]RESUMO!#REF!</definedName>
    <definedName name="SG_16_08_1">[3]RESUMO!#REF!</definedName>
    <definedName name="SG_16_09_1">[3]RESUMO!#REF!</definedName>
    <definedName name="SG_16_10_1">[3]RESUMO!#REF!</definedName>
    <definedName name="SG_16_11_1">[3]RESUMO!#REF!</definedName>
    <definedName name="SG_16_12_1">[3]RESUMO!#REF!</definedName>
    <definedName name="SG_16_13_1">[3]RESUMO!#REF!</definedName>
    <definedName name="SG_16_14_1">[3]RESUMO!#REF!</definedName>
    <definedName name="SG_16_15_1">[3]RESUMO!#REF!</definedName>
    <definedName name="SG_16_16_1">[3]RESUMO!#REF!</definedName>
    <definedName name="SG_16_17_1">[3]RESUMO!#REF!</definedName>
    <definedName name="SG_16_18_1">[3]RESUMO!#REF!</definedName>
    <definedName name="SG_16_19_1">[3]RESUMO!#REF!</definedName>
    <definedName name="SG_16_20_1">[3]RESUMO!#REF!</definedName>
    <definedName name="SG_17_01_1">[3]RESUMO!#REF!</definedName>
    <definedName name="SG_17_02_1">[3]RESUMO!#REF!</definedName>
    <definedName name="SG_17_03_1">[3]RESUMO!#REF!</definedName>
    <definedName name="SG_17_04_1">[3]RESUMO!#REF!</definedName>
    <definedName name="SG_17_05_1">[3]RESUMO!#REF!</definedName>
    <definedName name="SG_17_06_1">[3]RESUMO!#REF!</definedName>
    <definedName name="SG_17_07_1">[3]RESUMO!#REF!</definedName>
    <definedName name="SG_17_08_1">[3]RESUMO!#REF!</definedName>
    <definedName name="SG_17_09_1">[3]RESUMO!#REF!</definedName>
    <definedName name="SG_17_10_1">[3]RESUMO!#REF!</definedName>
    <definedName name="SG_17_11_1">[3]RESUMO!#REF!</definedName>
    <definedName name="SG_17_12_1">[3]RESUMO!#REF!</definedName>
    <definedName name="SG_17_13_1">[3]RESUMO!#REF!</definedName>
    <definedName name="SG_17_14_1">[3]RESUMO!#REF!</definedName>
    <definedName name="SG_17_15_1">[3]RESUMO!#REF!</definedName>
    <definedName name="SG_17_16_1">[3]RESUMO!#REF!</definedName>
    <definedName name="SG_17_17_1">[3]RESUMO!#REF!</definedName>
    <definedName name="SG_17_18_1">[3]RESUMO!#REF!</definedName>
    <definedName name="SG_17_19_1">[3]RESUMO!#REF!</definedName>
    <definedName name="SG_17_20_1">[3]RESUMO!#REF!</definedName>
    <definedName name="SG_18_01_1">[3]RESUMO!#REF!</definedName>
    <definedName name="SG_18_02_1">[3]RESUMO!#REF!</definedName>
    <definedName name="SG_18_03_1">[3]RESUMO!#REF!</definedName>
    <definedName name="SG_18_04_1">[3]RESUMO!#REF!</definedName>
    <definedName name="SG_18_05_1">[3]RESUMO!#REF!</definedName>
    <definedName name="SG_18_06_1">[3]RESUMO!#REF!</definedName>
    <definedName name="SG_18_07_1">[3]RESUMO!#REF!</definedName>
    <definedName name="SG_18_08_1">[3]RESUMO!#REF!</definedName>
    <definedName name="SG_18_09_1">[3]RESUMO!#REF!</definedName>
    <definedName name="SG_18_10_1">[3]RESUMO!#REF!</definedName>
    <definedName name="SG_18_11_1">[3]RESUMO!#REF!</definedName>
    <definedName name="SG_18_12_1">[3]RESUMO!#REF!</definedName>
    <definedName name="SG_18_13_1">[3]RESUMO!#REF!</definedName>
    <definedName name="SG_18_14_1">[3]RESUMO!#REF!</definedName>
    <definedName name="SG_18_15_1">[3]RESUMO!#REF!</definedName>
    <definedName name="SG_18_16_1">[3]RESUMO!#REF!</definedName>
    <definedName name="SG_18_17_1">[3]RESUMO!#REF!</definedName>
    <definedName name="SG_18_18_1">[3]RESUMO!#REF!</definedName>
    <definedName name="SG_18_19_1">[3]RESUMO!#REF!</definedName>
    <definedName name="SG_18_20_1">[3]RESUMO!#REF!</definedName>
    <definedName name="SG_19_01_1">[3]RESUMO!#REF!</definedName>
    <definedName name="SG_19_02_1">[3]RESUMO!#REF!</definedName>
    <definedName name="SG_19_03_1">[3]RESUMO!#REF!</definedName>
    <definedName name="SG_19_04_1">[3]RESUMO!#REF!</definedName>
    <definedName name="SG_19_05_1">[3]RESUMO!#REF!</definedName>
    <definedName name="SG_19_06_1">[3]RESUMO!#REF!</definedName>
    <definedName name="SG_19_07_1">[3]RESUMO!#REF!</definedName>
    <definedName name="SG_19_08_1">[3]RESUMO!#REF!</definedName>
    <definedName name="SG_19_09_1">[3]RESUMO!#REF!</definedName>
    <definedName name="SG_19_10_1">[3]RESUMO!#REF!</definedName>
    <definedName name="SG_19_11_1">[3]RESUMO!#REF!</definedName>
    <definedName name="SG_19_12_1">[3]RESUMO!#REF!</definedName>
    <definedName name="SG_19_13_1">[3]RESUMO!#REF!</definedName>
    <definedName name="SG_19_14_1">[3]RESUMO!#REF!</definedName>
    <definedName name="SG_19_15_1">[3]RESUMO!#REF!</definedName>
    <definedName name="SG_19_16_1">[3]RESUMO!#REF!</definedName>
    <definedName name="SG_19_17_1">[3]RESUMO!#REF!</definedName>
    <definedName name="SG_19_18_1">[3]RESUMO!#REF!</definedName>
    <definedName name="SG_19_19_1">[3]RESUMO!#REF!</definedName>
    <definedName name="SG_19_20_1">[3]RESUMO!#REF!</definedName>
    <definedName name="SG_20_01_1">[3]RESUMO!#REF!</definedName>
    <definedName name="SG_20_02_1">[3]RESUMO!#REF!</definedName>
    <definedName name="SG_20_03_1">[3]RESUMO!#REF!</definedName>
    <definedName name="SG_20_04_1">[3]RESUMO!#REF!</definedName>
    <definedName name="SG_20_05_1">[3]RESUMO!#REF!</definedName>
    <definedName name="SG_20_06_1">[3]RESUMO!#REF!</definedName>
    <definedName name="SG_20_07_1">[3]RESUMO!#REF!</definedName>
    <definedName name="SG_20_08_1">[3]RESUMO!#REF!</definedName>
    <definedName name="SG_20_09_1">[3]RESUMO!#REF!</definedName>
    <definedName name="SG_20_10_1">[3]RESUMO!#REF!</definedName>
    <definedName name="SG_20_11_1">[3]RESUMO!#REF!</definedName>
    <definedName name="SG_20_12_1">[3]RESUMO!#REF!</definedName>
    <definedName name="SG_20_13_1">[3]RESUMO!#REF!</definedName>
    <definedName name="SG_20_14_1">[3]RESUMO!#REF!</definedName>
    <definedName name="SG_20_15_1">[3]RESUMO!#REF!</definedName>
    <definedName name="SG_20_16_1">[3]RESUMO!#REF!</definedName>
    <definedName name="SG_20_17_1">[3]RESUMO!#REF!</definedName>
    <definedName name="SG_20_18_1">[3]RESUMO!#REF!</definedName>
    <definedName name="SG_20_19_1">[3]RESUMO!#REF!</definedName>
    <definedName name="SG_20_20_1">[3]RESUMO!#REF!</definedName>
    <definedName name="SINAPI" localSheetId="6">#REF!</definedName>
    <definedName name="SINAPI">#REF!</definedName>
    <definedName name="TABREC">'[7]TABELA RECURSOS'!$A$1:$G$142</definedName>
    <definedName name="_xlnm.Print_Titles" localSheetId="5">'COMP. CUSTO PROPOSTA'!$1:$14</definedName>
    <definedName name="_xlnm.Print_Titles" localSheetId="2">'Mobilização não DESON.'!$1:$15</definedName>
    <definedName name="_xlnm.Print_Titles" localSheetId="4">'Planilha Orçamentária'!$1:$15</definedName>
    <definedName name="TOT">'[1]Bm 8'!#REF!</definedName>
    <definedName name="TOTAL_GERAL_1">[3]RESUMO!#REF!</definedName>
    <definedName name="TOTAL_RESUMO" localSheetId="6">#REF!</definedName>
    <definedName name="TOTAL_RESUMO">#REF!</definedName>
    <definedName name="Valores" localSheetId="6">#REF!</definedName>
    <definedName name="Valores">#REF!</definedName>
    <definedName name="VALORES_VALORES_Listar">#REF!</definedName>
    <definedName name="Volume">#REF!</definedName>
    <definedName name="wrn.Orçamento." localSheetId="6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6" i="1" l="1"/>
  <c r="F198" i="1"/>
  <c r="F135" i="1"/>
  <c r="I21" i="10"/>
  <c r="I22" i="10" s="1"/>
  <c r="K22" i="10" s="1"/>
  <c r="I30" i="9"/>
  <c r="I22" i="9"/>
  <c r="I20" i="9"/>
  <c r="I24" i="9" s="1"/>
  <c r="I14" i="9"/>
  <c r="I34" i="9" s="1"/>
  <c r="I31" i="9" s="1"/>
  <c r="I32" i="9" s="1"/>
  <c r="K21" i="10" l="1"/>
  <c r="K25" i="10" s="1"/>
  <c r="V42" i="8"/>
  <c r="F16" i="1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O16" i="8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40" i="8" s="1"/>
  <c r="O41" i="8" s="1"/>
  <c r="N16" i="8"/>
  <c r="I16" i="8"/>
  <c r="H16" i="8"/>
  <c r="H24" i="7"/>
  <c r="H22" i="7"/>
  <c r="H20" i="7"/>
  <c r="H18" i="7"/>
  <c r="H16" i="7"/>
  <c r="B24" i="7"/>
  <c r="B22" i="7"/>
  <c r="B20" i="7"/>
  <c r="B18" i="7"/>
  <c r="B16" i="7"/>
  <c r="F226" i="1"/>
  <c r="F220" i="1"/>
  <c r="F210" i="1"/>
  <c r="F202" i="1"/>
  <c r="F194" i="1"/>
  <c r="F180" i="1"/>
  <c r="F176" i="1"/>
  <c r="F166" i="1"/>
  <c r="F160" i="1"/>
  <c r="F151" i="1"/>
  <c r="F140" i="1"/>
  <c r="F128" i="1"/>
  <c r="F122" i="1"/>
  <c r="F113" i="1"/>
  <c r="F109" i="1"/>
  <c r="F98" i="1"/>
  <c r="F82" i="1"/>
  <c r="F71" i="1"/>
  <c r="F26" i="1"/>
  <c r="H41" i="2"/>
  <c r="I41" i="2" s="1"/>
  <c r="H42" i="2"/>
  <c r="I42" i="2" s="1"/>
  <c r="H43" i="2"/>
  <c r="I43" i="2" s="1"/>
  <c r="H44" i="2"/>
  <c r="I44" i="2" s="1"/>
  <c r="H45" i="2"/>
  <c r="I45" i="2" s="1"/>
  <c r="H36" i="2"/>
  <c r="I36" i="2" s="1"/>
  <c r="H37" i="2"/>
  <c r="I37" i="2" s="1"/>
  <c r="H38" i="2"/>
  <c r="I38" i="2" s="1"/>
  <c r="H29" i="2"/>
  <c r="I29" i="2" s="1"/>
  <c r="H30" i="2"/>
  <c r="I30" i="2" s="1"/>
  <c r="H31" i="2"/>
  <c r="I31" i="2" s="1"/>
  <c r="H32" i="2"/>
  <c r="I32" i="2" s="1"/>
  <c r="H33" i="2"/>
  <c r="I33" i="2" s="1"/>
  <c r="H24" i="2"/>
  <c r="I24" i="2" s="1"/>
  <c r="H25" i="2"/>
  <c r="I25" i="2" s="1"/>
  <c r="H26" i="2"/>
  <c r="I26" i="2" s="1"/>
  <c r="H19" i="2"/>
  <c r="I19" i="2" s="1"/>
  <c r="H20" i="2"/>
  <c r="I20" i="2" s="1"/>
  <c r="U16" i="8" l="1"/>
  <c r="N17" i="8"/>
  <c r="U17" i="8" s="1"/>
  <c r="H23" i="2"/>
  <c r="I23" i="2" s="1"/>
  <c r="H40" i="2"/>
  <c r="I40" i="2" s="1"/>
  <c r="I39" i="2" s="1"/>
  <c r="H25" i="7" s="1"/>
  <c r="G25" i="7" s="1"/>
  <c r="H35" i="2"/>
  <c r="I35" i="2" s="1"/>
  <c r="I34" i="2" s="1"/>
  <c r="H23" i="7" s="1"/>
  <c r="H28" i="2"/>
  <c r="I28" i="2" s="1"/>
  <c r="I27" i="2" s="1"/>
  <c r="H21" i="7" s="1"/>
  <c r="H22" i="2"/>
  <c r="I22" i="2" s="1"/>
  <c r="H18" i="2"/>
  <c r="I18" i="2" s="1"/>
  <c r="H17" i="2"/>
  <c r="I17" i="2" s="1"/>
  <c r="I60" i="2"/>
  <c r="I59" i="2"/>
  <c r="I54" i="2"/>
  <c r="G23" i="7" l="1"/>
  <c r="G29" i="7" s="1"/>
  <c r="F23" i="7"/>
  <c r="F21" i="7"/>
  <c r="E21" i="7"/>
  <c r="N18" i="8"/>
  <c r="U18" i="8" s="1"/>
  <c r="I21" i="2"/>
  <c r="H19" i="7" s="1"/>
  <c r="I16" i="2"/>
  <c r="C48" i="6"/>
  <c r="C22" i="6"/>
  <c r="D22" i="6"/>
  <c r="N19" i="8" l="1"/>
  <c r="D19" i="7"/>
  <c r="E19" i="7"/>
  <c r="I46" i="2"/>
  <c r="H17" i="7"/>
  <c r="D17" i="7" s="1"/>
  <c r="D29" i="7" s="1"/>
  <c r="N20" i="8"/>
  <c r="U19" i="8"/>
  <c r="E29" i="7"/>
  <c r="F29" i="7"/>
  <c r="D48" i="6"/>
  <c r="D43" i="6"/>
  <c r="C43" i="6"/>
  <c r="D35" i="6"/>
  <c r="C35" i="6"/>
  <c r="N21" i="8" l="1"/>
  <c r="U20" i="8"/>
  <c r="H29" i="7"/>
  <c r="G27" i="7" s="1"/>
  <c r="D50" i="6"/>
  <c r="C50" i="6"/>
  <c r="N22" i="8" l="1"/>
  <c r="U21" i="8"/>
  <c r="I56" i="2"/>
  <c r="I57" i="2" s="1"/>
  <c r="U22" i="8" l="1"/>
  <c r="N23" i="8"/>
  <c r="D30" i="7"/>
  <c r="E30" i="7" s="1"/>
  <c r="F30" i="7" s="1"/>
  <c r="G30" i="7" s="1"/>
  <c r="U23" i="8" l="1"/>
  <c r="N24" i="8"/>
  <c r="D27" i="7"/>
  <c r="F27" i="7"/>
  <c r="E27" i="7"/>
  <c r="N25" i="8" l="1"/>
  <c r="U24" i="8"/>
  <c r="H27" i="7"/>
  <c r="D28" i="7"/>
  <c r="E28" i="7" s="1"/>
  <c r="F28" i="7" s="1"/>
  <c r="G28" i="7" s="1"/>
  <c r="U25" i="8" l="1"/>
  <c r="N26" i="8"/>
  <c r="N27" i="8" l="1"/>
  <c r="U26" i="8"/>
  <c r="N28" i="8" l="1"/>
  <c r="U27" i="8"/>
  <c r="N29" i="8" l="1"/>
  <c r="U28" i="8"/>
  <c r="N30" i="8" l="1"/>
  <c r="U29" i="8"/>
  <c r="U30" i="8" l="1"/>
  <c r="N31" i="8"/>
  <c r="N32" i="8" l="1"/>
  <c r="U31" i="8"/>
  <c r="N33" i="8" l="1"/>
  <c r="U32" i="8"/>
  <c r="U33" i="8" l="1"/>
  <c r="N34" i="8"/>
  <c r="U34" i="8" l="1"/>
  <c r="N35" i="8"/>
  <c r="N36" i="8" l="1"/>
  <c r="U35" i="8"/>
  <c r="N37" i="8" l="1"/>
  <c r="U36" i="8"/>
  <c r="N38" i="8" l="1"/>
  <c r="U37" i="8"/>
  <c r="U38" i="8" l="1"/>
  <c r="N39" i="8"/>
  <c r="U39" i="8" l="1"/>
  <c r="N40" i="8"/>
  <c r="U40" i="8" l="1"/>
  <c r="N41" i="8"/>
  <c r="U41" i="8" s="1"/>
</calcChain>
</file>

<file path=xl/sharedStrings.xml><?xml version="1.0" encoding="utf-8"?>
<sst xmlns="http://schemas.openxmlformats.org/spreadsheetml/2006/main" count="1267" uniqueCount="510">
  <si>
    <t>COMPOSIÇÃO DE PREÇOS UNITÁRIOS</t>
  </si>
  <si>
    <t>BDI:</t>
  </si>
  <si>
    <t xml:space="preserve">DESCRIÇÃO </t>
  </si>
  <si>
    <t>UNID</t>
  </si>
  <si>
    <t>COEFICIENTE</t>
  </si>
  <si>
    <t>UNITÁRIO (R$)</t>
  </si>
  <si>
    <t>M</t>
  </si>
  <si>
    <t>KG</t>
  </si>
  <si>
    <t>H</t>
  </si>
  <si>
    <t>2.1</t>
  </si>
  <si>
    <t>TOTAL</t>
  </si>
  <si>
    <t>3.1</t>
  </si>
  <si>
    <t>CHP</t>
  </si>
  <si>
    <t>CHI</t>
  </si>
  <si>
    <t>4.1</t>
  </si>
  <si>
    <t>ITEM</t>
  </si>
  <si>
    <t>CÓDIGO</t>
  </si>
  <si>
    <t>FONTE</t>
  </si>
  <si>
    <t>DESCRIÇÃO</t>
  </si>
  <si>
    <t>UNID.</t>
  </si>
  <si>
    <t>QUANT.</t>
  </si>
  <si>
    <t>PREÇO UNIT S/ BDI (R$)</t>
  </si>
  <si>
    <t>PREÇO UNIT C/ BDI (R$)</t>
  </si>
  <si>
    <t>TOTAL (R$)</t>
  </si>
  <si>
    <t>SINAPI</t>
  </si>
  <si>
    <t>SERVENTE COM ENCARGOS COMPLEMENTARES</t>
  </si>
  <si>
    <t>PEDREIRO COM ENCARGOS COMPLEMENTARES</t>
  </si>
  <si>
    <t>ENCARGOS SOCIAIS BÁSICOS</t>
  </si>
  <si>
    <t>A</t>
  </si>
  <si>
    <t>ENCARGOS SOCIAIS</t>
  </si>
  <si>
    <t>MENSALISTA</t>
  </si>
  <si>
    <t>HORISTA</t>
  </si>
  <si>
    <t>A1</t>
  </si>
  <si>
    <t>INSS</t>
  </si>
  <si>
    <t>A2</t>
  </si>
  <si>
    <t>SESI OU SESC</t>
  </si>
  <si>
    <t>A3</t>
  </si>
  <si>
    <t>SENAI OU SENAC</t>
  </si>
  <si>
    <t>A4</t>
  </si>
  <si>
    <t>INCRA</t>
  </si>
  <si>
    <t>A5</t>
  </si>
  <si>
    <t>SEBRAE</t>
  </si>
  <si>
    <t>A6</t>
  </si>
  <si>
    <t>SALARIO EDUCAÇÃO</t>
  </si>
  <si>
    <t>A7</t>
  </si>
  <si>
    <t>SEGURO ACIDENTE DO TRABALHO</t>
  </si>
  <si>
    <t>A8</t>
  </si>
  <si>
    <t>FGTS</t>
  </si>
  <si>
    <t>A9</t>
  </si>
  <si>
    <t>SECONCI</t>
  </si>
  <si>
    <t>SUB TOTAL DO GRUPO A</t>
  </si>
  <si>
    <t>B</t>
  </si>
  <si>
    <t>ENCARGOS SOCIAIS QUE RECEBEM INCIDÊNCIAS DO GRUPO A</t>
  </si>
  <si>
    <t>B1</t>
  </si>
  <si>
    <t>REPOUSO SEMANAL REMUNERADO</t>
  </si>
  <si>
    <t>B2</t>
  </si>
  <si>
    <t>FERIADO</t>
  </si>
  <si>
    <t>B3</t>
  </si>
  <si>
    <t>AUXÍLIO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</si>
  <si>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</si>
  <si>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</si>
  <si>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</si>
  <si>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</si>
  <si>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</si>
  <si>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</si>
  <si>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</si>
  <si>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</si>
  <si>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</si>
  <si>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</si>
  <si>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</si>
  <si>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</si>
  <si>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</si>
  <si>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</si>
  <si>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SUB TOTAL DO GRUPO B</t>
  </si>
  <si>
    <t>C</t>
  </si>
  <si>
    <t>ENCARGOS SOCIAIS QUE NÃO RECEBEM INCIDÊNCIAS GLOBAL DE A</t>
  </si>
  <si>
    <t>C1</t>
  </si>
  <si>
    <t>AVISO PRÉVIO INDENIZADO</t>
  </si>
  <si>
    <t>C2</t>
  </si>
  <si>
    <t>AVISO PRÉVIO TRABALHADO</t>
  </si>
  <si>
    <t>C3</t>
  </si>
  <si>
    <t>FÉRIAS (INDENIZADAS)</t>
  </si>
  <si>
    <t>C4</t>
  </si>
  <si>
    <t>DEPÓSITO RESCISÃO SEM JUSTA CAUSA</t>
  </si>
  <si>
    <t>C5</t>
  </si>
  <si>
    <t>INDENIZAÇÃO ADICIONAL</t>
  </si>
  <si>
    <t>SUB TOTAL DO GRUPO C</t>
  </si>
  <si>
    <t>D</t>
  </si>
  <si>
    <t>TAXAS DAS REINCIDÊNCIAS</t>
  </si>
  <si>
    <t>D1</t>
  </si>
  <si>
    <t>REINCIDÊNCIA DE A SOBRE B (% de A x % de B)</t>
  </si>
  <si>
    <t>D2</t>
  </si>
  <si>
    <t>REINCIDÊNCIA DE A2 SOBRE C3 (% de A2 x % de C3)</t>
  </si>
  <si>
    <t>SUB TOTAL DO GRUPO D</t>
  </si>
  <si>
    <t>TOTAL DOS ENCARGOS SOCIAIS</t>
  </si>
  <si>
    <t>COD.</t>
  </si>
  <si>
    <t>1.1</t>
  </si>
  <si>
    <t>CRONOGRAMA FÍSICO FINANCEIRO</t>
  </si>
  <si>
    <t>ETAPAS</t>
  </si>
  <si>
    <t>SERVIÇOS</t>
  </si>
  <si>
    <t>%</t>
  </si>
  <si>
    <t>PERÍODO</t>
  </si>
  <si>
    <t>TOTAL(R$)</t>
  </si>
  <si>
    <t>(R$)</t>
  </si>
  <si>
    <t>R$</t>
  </si>
  <si>
    <t>PERCENTUAL SIMPLES</t>
  </si>
  <si>
    <t>PERCENTUAL ACUMULADO</t>
  </si>
  <si>
    <t>VALOR TOTAL SIMPLES</t>
  </si>
  <si>
    <t>VALOR TOTAL ACUMULADO</t>
  </si>
  <si>
    <t>5.1</t>
  </si>
  <si>
    <t>M²</t>
  </si>
  <si>
    <t>2.2</t>
  </si>
  <si>
    <t>PINTOR COM ENCARGOS COMPLEMENTARES</t>
  </si>
  <si>
    <t>PLANILHA ORÇAMENTÁRIA</t>
  </si>
  <si>
    <t>1.2</t>
  </si>
  <si>
    <t>1.3</t>
  </si>
  <si>
    <t>Placa de obra em lona com plotagem de gráfica</t>
  </si>
  <si>
    <t>I</t>
  </si>
  <si>
    <t xml:space="preserve"> 88309 </t>
  </si>
  <si>
    <t xml:space="preserve"> 88316 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</si>
  <si>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</si>
  <si>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</si>
  <si>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</si>
  <si>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</si>
  <si>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88310 </t>
  </si>
  <si>
    <t>1º MÊS</t>
  </si>
  <si>
    <t>2º MÊS</t>
  </si>
  <si>
    <t>3º MÊS</t>
  </si>
  <si>
    <t>4º MÊS</t>
  </si>
  <si>
    <t>74209/001</t>
  </si>
  <si>
    <t>PlACA DA OBRA EM CHAPA DE AÇO GALVANIZADO (2,00x3,00m) PADRÃO GOV. FEDERAL</t>
  </si>
  <si>
    <t>m²</t>
  </si>
  <si>
    <t>EXECUÇÃO DE ALMOXARIFADO EM CANTEIRO DE OBRA EM CHAPA DE MADEIRA COMPENSADA, INCLUSO PRATELEIRAS</t>
  </si>
  <si>
    <t>COMP. 1</t>
  </si>
  <si>
    <t>MOBILIZAÇÃO E DESMOBILIZAÇÃO</t>
  </si>
  <si>
    <t>Unid.</t>
  </si>
  <si>
    <t>COMP. 2</t>
  </si>
  <si>
    <t>PROJETO EXECUTIVO</t>
  </si>
  <si>
    <t>COMP.</t>
  </si>
  <si>
    <t>Regularização e compactação do Subleito até 20 cm de espessura</t>
  </si>
  <si>
    <t>Execução e Compactação de base e ou sub base com solo estabilizado granulometricamente - Exclusive escavação, carga e transporte e solo.</t>
  </si>
  <si>
    <t>m³</t>
  </si>
  <si>
    <t>74154/001</t>
  </si>
  <si>
    <t>Escavação , carga e transporte de material de 1A categoria com trator sobre esteiras 347 HP e caçamba 6m³, DMT 50 a 200M</t>
  </si>
  <si>
    <t>Transporte comercial com carroceria 9 T, rodovia em leito natural - COMPLEMENTO DE TRANSP. JAZIDA/OBRA</t>
  </si>
  <si>
    <t>TxKm</t>
  </si>
  <si>
    <t>SERVIÇOS TOPOGRÁFICOS PARA PAVIMENTAÇÃO, INCLUSIVE NOTA DE SERVIÇO ACOMPANHAMENTO E GREIDE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</si>
  <si>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</si>
  <si>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Preparo de fundo de vala com largura menor que 1.5 M, em local com nível baixo de interferência</t>
  </si>
  <si>
    <t>Transporte com caminhão basculante 6 m³ em rodovia com leito natural</t>
  </si>
  <si>
    <t>m³xkm</t>
  </si>
  <si>
    <t>GUIA (MEIO FIO) E SARJETA CONJUGADO EM CONCRETO 13,5X22,0 CM SARJETA DE 30,0 CM</t>
  </si>
  <si>
    <t>m</t>
  </si>
  <si>
    <t>EXECUÇÃO DE SARJETÃO DE CONCRETO USINADO, MOLDADA IN LOCO EM TRECHO RETO, 100 CM BASE X 20 CM ALTURA.</t>
  </si>
  <si>
    <t>CAIAÇÃO DE MEIO FIO</t>
  </si>
  <si>
    <t>PAVIMENTAÇÃO</t>
  </si>
  <si>
    <t>Execução de imprimação com asfalto diluído CM-30</t>
  </si>
  <si>
    <t>Transporte comercial com caminhao carroceria 9 T, rodovia pavimentada - (taxa de 0,0012 T/m² de CM-30 x m² de área a ser pavimentada)</t>
  </si>
  <si>
    <t>Construção de pavimento com aplicação de concreto betuminoso usinado a quente (CBUQ), binder, com espessura de 5,0 cm</t>
  </si>
  <si>
    <t>Transporte com caminhão basculante 10 m³ de massa asfaltica para pavimentação urbana</t>
  </si>
  <si>
    <t>m³Xkm</t>
  </si>
  <si>
    <t>SINALIZAÇÃO HORIZONTAL E VERTICAL</t>
  </si>
  <si>
    <t>INSUMO 34723</t>
  </si>
  <si>
    <t>Placa de sinalização em chapa de aço num 16 com pintura refletiva</t>
  </si>
  <si>
    <t>ESCAVAÇÃO MANUAL DE VALAS (PARA FIXAÇÃO DE PLACA DE IDENTIFICAÇÃO DAS RUAS)</t>
  </si>
  <si>
    <t>INSUMO 21013</t>
  </si>
  <si>
    <t>TUBO ACO PRETO COM COSTURA, NBR 5580, CLASSE L, DN = 50 MM, E = 3,0 MM, 4,40 KG/M</t>
  </si>
  <si>
    <t>CONCRETO FCK = 15MPA, TRAÇO 1:3,4:3,5 (CIMENTO/ AREIA MÉDIA/ BRITA 1)- PREPARO MECÂNICO COM BETONEIRA 400 L.</t>
  </si>
  <si>
    <t>74157/004</t>
  </si>
  <si>
    <t>LANCAMENTO/APLICACAO MANUAL DE CONCRETO EM FUNDACOES</t>
  </si>
  <si>
    <t>SINALIZACAO HORIZONTAL COM TINTA RETRORREFLETIVA A BASE DE RESINA ACRILICA COM MICROESFERAS DE VIDRO</t>
  </si>
  <si>
    <t>DRENAGEM SUPERFICIAL</t>
  </si>
  <si>
    <t>TERRAPLENAGEM</t>
  </si>
  <si>
    <t>SERVIÇOS PRELIMINARES</t>
  </si>
  <si>
    <t xml:space="preserve"> 88262 </t>
  </si>
  <si>
    <t>CARPINTEIRO DE FORMAS COM ENCARGOS COMPLEMENTARES</t>
  </si>
  <si>
    <t xml:space="preserve"> 94962 </t>
  </si>
  <si>
    <t>CONCRETO MAGRO PARA LASTRO, TRAÇO 1:4,5:4,5 (CIMENTO/ AREIA MÉDIA/ BRITA 1)  - PREPARO MECÂNICO COM BETONEIRA 400 L. AF_07/2016</t>
  </si>
  <si>
    <t xml:space="preserve"> 00004417 </t>
  </si>
  <si>
    <t>SARRAFO DE MADEIRA NAO APARELHADA *2,5 X 7* CM, MACARANDUBA, ANGELIM OU EQUIVALENTE DA REGIAO</t>
  </si>
  <si>
    <t xml:space="preserve"> 00004491 </t>
  </si>
  <si>
    <t>PECA DE MADEIRA NATIVA / REGIONAL 7,5 X 7,5CM (3X3) NAO APARELHADA (P/FORMA)</t>
  </si>
  <si>
    <t xml:space="preserve"> 00004813 </t>
  </si>
  <si>
    <t>PLACA DE OBRA (PARA CONSTRUCAO CIVIL) EM CHAPA GALVANIZADA *N. 22*, DE *2,0 X 1,125* M</t>
  </si>
  <si>
    <t xml:space="preserve"> 00005075 </t>
  </si>
  <si>
    <t>PREGO DE ACO POLIDO COM CABECA 18 X 30 (2 3/4 X 10)</t>
  </si>
  <si>
    <t xml:space="preserve"> 73933/003 </t>
  </si>
  <si>
    <t>PORTA DE FERRO TIPO VENEZIANA, DE ABRIR, SEM BANDEIRA SEM FERRAGENS</t>
  </si>
  <si>
    <t xml:space="preserve"> 74130/001 </t>
  </si>
  <si>
    <t>DISJUNTOR TERMOMAGNETICO MONOPOLAR PADRAO NEMA (AMERICANO) 10 A 30A 240V, FORNECIMENTO E INSTALACAO</t>
  </si>
  <si>
    <t>UN</t>
  </si>
  <si>
    <t xml:space="preserve"> 83518 </t>
  </si>
  <si>
    <t>ALVENARIA EMBASAMENTO E=20 CM BLOCO CONCRETO</t>
  </si>
  <si>
    <t xml:space="preserve"> 84402 </t>
  </si>
  <si>
    <t>QUADRO DE DISTRIBUICAO DE ENERGIA P/ 6 DISJUNTORES TERMOMAGNETICOS MONOPOLARES SEM BARRAMENTO, DE EMBUTIR, EM CHAPA METALICA - FORNECIMENTO E INSTALACAO</t>
  </si>
  <si>
    <t xml:space="preserve"> 88487 </t>
  </si>
  <si>
    <t>APLICAÇÃO MANUAL DE PINTURA COM TINTA LÁTEX PVA EM PAREDES, DUAS DEMÃOS. AF_06/2014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</si>
  <si>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</si>
  <si>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</si>
  <si>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</si>
  <si>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</si>
  <si>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91862 </t>
  </si>
  <si>
    <t>ELETRODUTO RÍGIDO ROSCÁVEL, PVC, DN 20 MM (1/2"), PARA CIRCUITOS TERMINAIS, INSTALADO EM FORRO - FORNECIMENTO E INSTALAÇÃO. AF_12/2015</t>
  </si>
  <si>
    <t xml:space="preserve"> 91870 </t>
  </si>
  <si>
    <t>ELETRODUTO RÍGIDO ROSCÁVEL, PVC, DN 20 MM (1/2"), PARA CIRCUITOS TERMINAIS, INSTALADO EM PAREDE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</si>
  <si>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</si>
  <si>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</si>
  <si>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</si>
  <si>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</si>
  <si>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</si>
  <si>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</si>
  <si>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91937 </t>
  </si>
  <si>
    <t>CAIXA OCTOGONAL 3" X 3", PVC, INSTALADA EM LAJE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</si>
  <si>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</si>
  <si>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</si>
  <si>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92025 </t>
  </si>
  <si>
    <t>INTERRUPTOR SIMPLES (1 MÓDULO) COM 2 TOMADAS DE EMBUTIR 2P+T 10 A,  INCLUINDO SUPORTE E PLACA - FORNECIMENTO E INSTALAÇÃO. AF_12/2015</t>
  </si>
  <si>
    <t xml:space="preserve"> 92543 </t>
  </si>
  <si>
    <t>TRAMA DE MADEIRA COMPOSTA POR TERÇAS PARA TELHADOS DE ATÉ 2 ÁGUAS PARA TELHA ONDULADA DE FIBROCIMENTO, METÁLICA, PLÁSTICA OU TERMOACÚSTICA, INCLUSO TRANSPORTE VERTICAL. AF_12/2015</t>
  </si>
  <si>
    <t xml:space="preserve"> 93040 </t>
  </si>
  <si>
    <t>LÂMPADA FLUORESCENTE COMPACTA 15 W 2U, BASE E27 - FORNECIMENTO E INSTALAÇÃO</t>
  </si>
  <si>
    <t xml:space="preserve"> 93358 </t>
  </si>
  <si>
    <t>ESCAVAÇÃO MANUAL DE VALA COM PROFUNDIDADE MENOR OU IGUAL A 1,30 M. AF_03/2016</t>
  </si>
  <si>
    <t xml:space="preserve"> 94210 </t>
  </si>
  <si>
    <t>TELHAMENTO COM TELHA ONDULADA DE FIBROCIMENTO E = 6 MM, COM RECOBRIMENTO LATERAL DE 1 1/4 DE ONDA PARA TELHADO COM INCLINAÇÃO MÁXIMA DE 10°, COM ATÉ 2 ÁGUAS, INCLUSO IÇAMENTO. AF_06/2016</t>
  </si>
  <si>
    <t xml:space="preserve"> 94559 </t>
  </si>
  <si>
    <t>JANELA DE AÇO BASCULANTE, FIXAÇÃO COM ARGAMASSA, SEM VIDROS, PADRONIZADA. AF_07/2016</t>
  </si>
  <si>
    <t xml:space="preserve"> 95240 </t>
  </si>
  <si>
    <t>LASTRO DE CONCRETO MAGRO, APLICADO EM PISOS OU RADIERS, ESPESSURA DE 3 CM. AF_07/2016</t>
  </si>
  <si>
    <t xml:space="preserve"> 95241 </t>
  </si>
  <si>
    <t>LASTRO DE CONCRETO MAGRO, APLICADO EM PISOS OU RADIERS, ESPESSURA DE 5 CM. AF_07/2016</t>
  </si>
  <si>
    <t xml:space="preserve"> 95805 </t>
  </si>
  <si>
    <t>CONDULETE DE PVC, TIPO B, PARA ELETRODUTO DE PVC SOLDÁVEL DN 25 MM (3/4''), APARENTE - FORNECIMENTO E INSTALAÇÃO. AF_11/2016</t>
  </si>
  <si>
    <t xml:space="preserve"> 95811 </t>
  </si>
  <si>
    <t>CONDULETE DE PVC, TIPO LB, PARA ELETRODUTO DE PVC SOLDÁVEL DN 25 MM (3/4''), APARENTE - FORNECIMENTO E INSTALAÇÃO. AF_11/2016</t>
  </si>
  <si>
    <t xml:space="preserve"> 96995 </t>
  </si>
  <si>
    <t>REATERRO MANUAL APILOADO COM SOQUETE. AF_10/2017</t>
  </si>
  <si>
    <t xml:space="preserve"> 97586 </t>
  </si>
  <si>
    <t>LUMINÁRIA TIPO CALHA, DE SOBREPOR, COM 2 LÂMPADAS TUBULARES DE 36 W - FORNECIMENTO E INSTALAÇÃO. AF_11/2017</t>
  </si>
  <si>
    <t xml:space="preserve"> 97593 </t>
  </si>
  <si>
    <t>LUMINÁRIA TIPO SPOT, DE SOBREPOR, COM 1 LÂMPADA DE 15 W - FORNECIMENTO E INSTALAÇÃO. AF_11/2017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</si>
  <si>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</si>
  <si>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</si>
  <si>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</si>
  <si>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</si>
  <si>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</si>
  <si>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</si>
  <si>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</si>
  <si>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</si>
  <si>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</si>
  <si>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</si>
  <si>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</si>
  <si>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</si>
  <si>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</si>
  <si>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</si>
  <si>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</si>
  <si>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</si>
  <si>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00004513 </t>
  </si>
  <si>
    <t>PECA DE MADEIRA 3A/4A NATIVA/REGIONAL 5 X 5 CM</t>
  </si>
  <si>
    <t xml:space="preserve"> 00006193 </t>
  </si>
  <si>
    <t>TABUA MADEIRA 2A QUALIDADE 2,5 X 20,0CM (1 X 8") NAO APARELHADA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</si>
  <si>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</si>
  <si>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</si>
  <si>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</si>
  <si>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</si>
  <si>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00011455 </t>
  </si>
  <si>
    <t>FECHO / TRINCO / FERROLHO FIO REDONDO, DE SOBREPOR, 8", EM ACO GALVANIZADO / ZINCADO</t>
  </si>
  <si>
    <t xml:space="preserve"> 00011587 </t>
  </si>
  <si>
    <t>FORRO DE PVC LISO, BRANCO, REGUA DE 10 CM, ESPESSURA DE 8 MM A 10 MM (COM COLOCACAO / SEM ESTRUTURA METALICA)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</si>
  <si>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</si>
  <si>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</si>
  <si>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</si>
  <si>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</si>
  <si>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</si>
  <si>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</si>
  <si>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</si>
  <si>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</si>
  <si>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7049 </t>
  </si>
  <si>
    <t>ROLO COMPACTADOR PE DE CARNEIRO VIBRATORIO, POTENCIA 125 HP, PESO OPERACIONAL SEM/COM LASTRO 11,95 / 13,30 T, IMPACTO DINAMICO 38,5 / 22,5 T, LARGURA DE TRABALHO 2,15 M - CHP DIURNO. AF_06/2014</t>
  </si>
  <si>
    <t xml:space="preserve"> 96028 </t>
  </si>
  <si>
    <t>TRATOR DE PNEUS COM POTÊNCIA DE 85 CV, TRAÇÃO 4X4, COM GRADE DE DISCOS ACOPLADA - CHP DIURNO. AF_02/2017</t>
  </si>
  <si>
    <t xml:space="preserve"> 96029 </t>
  </si>
  <si>
    <t>TRATOR DE PNEUS COM POTÊNCIA DE 85 CV, TRAÇÃO 4X4, COM GRADE DE DISCOS ACOPLADA - CHI DIURNO. AF_02/2017</t>
  </si>
  <si>
    <t xml:space="preserve"> 5921 </t>
  </si>
  <si>
    <t>GRADE DE DISCO REBOCÁVEL COM 20 DISCOS 24" X 6 MM COM PNEUS PARA TRANSPORTE - CHP DIURNO. AF_06/2014</t>
  </si>
  <si>
    <t xml:space="preserve"> 5923 </t>
  </si>
  <si>
    <t>GRADE DE DISCO REBOCÁVEL COM 20 DISCOS 24" X 6 MM COM PNEUS PARA TRANSPORTE - CHI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</si>
  <si>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</si>
  <si>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</si>
  <si>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89035 </t>
  </si>
  <si>
    <t>TRATOR DE PNEUS, POTÊNCIA 85 CV, TRAÇÃO 4X4, PESO COM LASTRO DE 4.675 KG - CHP DIURNO. AF_06/2014</t>
  </si>
  <si>
    <t xml:space="preserve"> 89036 </t>
  </si>
  <si>
    <t>TRATOR DE PNEUS, POTÊNCIA 85 CV, TRAÇÃO 4X4, PESO COM LASTRO DE 4.675 KG - CHI DIURNO. AF_06/2014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</si>
  <si>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</si>
  <si>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</si>
  <si>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</si>
  <si>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</si>
  <si>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0,001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</si>
  <si>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</si>
  <si>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</si>
  <si>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5855 </t>
  </si>
  <si>
    <t>TRATOR DE ESTEIRAS, POTÊNCIA 347 HP, PESO OPERACIONAL 38,5 T, COM LÂMINA 8,70 M3 - CHP DIURNO. AF_06/2014</t>
  </si>
  <si>
    <t xml:space="preserve"> 5857 </t>
  </si>
  <si>
    <t>TRATOR DE ESTEIRAS, POTÊNCIA 347 HP, PESO OPERACIONAL 38,5 T, COM LÂMINA 8,70 M3 - CHI DIURNO. AF_06/2014</t>
  </si>
  <si>
    <t xml:space="preserve"> 5944 </t>
  </si>
  <si>
    <t>PÁ CARREGADEIRA SOBRE RODAS, POTÊNCIA 197 HP, CAPACIDADE DA CAÇAMBA 2,5 A 3,5 M3, PESO OPERACIONAL 18338 KG - CHP DIURNO. AF_06/2014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</si>
  <si>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</si>
  <si>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</si>
  <si>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 xml:space="preserve"> 67827 </t>
  </si>
  <si>
    <t>CAMINHÃO BASCULANTE 6 M3 TOCO, PESO BRUTO TOTAL 16.000 KG, CARGA ÚTIL MÁXIMA 11.130 KG, DISTÂNCIA ENTRE EIXOS 5,36 M, POTÊNCIA 185 CV, INCLUSIVE CAÇAMBA METÁLICA - CHI DIURNO. AF_06/2014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</si>
  <si>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</si>
  <si>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</si>
  <si>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 xml:space="preserve"> 88253 </t>
  </si>
  <si>
    <t>AUXILIAR DE TOPÓGRAFO COM ENCARGOS COMPLEMENTARES</t>
  </si>
  <si>
    <t xml:space="preserve"> 0,0025</t>
  </si>
  <si>
    <t xml:space="preserve"> 88288 </t>
  </si>
  <si>
    <t>NIVELADOR COM ENCARGOS COMPLEMENTARES</t>
  </si>
  <si>
    <t xml:space="preserve"> 0,0075</t>
  </si>
  <si>
    <t xml:space="preserve"> 88597 </t>
  </si>
  <si>
    <t>DESENHISTA DETALHISTA COM ENCARGOS COMPLEMENTARES</t>
  </si>
  <si>
    <t xml:space="preserve"> 0,002</t>
  </si>
  <si>
    <t xml:space="preserve"> 92145 </t>
  </si>
  <si>
    <t>CAMINHONETE CABINE SIMPLES COM MOTOR 1.6 FLEX, CÂMBIO MANUAL, POTÊNCIA 101/104 CV, 2 PORTAS - CHP DIURNO. AF_11/2015</t>
  </si>
  <si>
    <t xml:space="preserve"> 00006204 </t>
  </si>
  <si>
    <t>SARRAFO DE MADEIRA NAO APARELHADA *2,5 X 15* CM, MACARANDUBA, ANGELIM OU EQUIVALENTE DA REGIAO</t>
  </si>
  <si>
    <t xml:space="preserve"> 0,002886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</si>
  <si>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</si>
  <si>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</si>
  <si>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</si>
  <si>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</si>
  <si>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88243 </t>
  </si>
  <si>
    <t>AJUDANTE ESPECIALIZADO COM ENCARGOS COMPLEMENTARES</t>
  </si>
  <si>
    <t xml:space="preserve"> 88631 </t>
  </si>
  <si>
    <t>ARGAMASSA TRAÇO 1:4 (CIMENTO E AREIA MÉDIA), PREPARO MANUAL. AF_08/2014</t>
  </si>
  <si>
    <t xml:space="preserve"> 92960 </t>
  </si>
  <si>
    <t>MÁQUINA EXTRUSORA DE CONCRETO PARA GUIAS E SARJETAS, MOTOR A DIESEL, POTÊNCIA 14 CV - CHP DIURNO. AF_12/2015</t>
  </si>
  <si>
    <t xml:space="preserve"> 92961 </t>
  </si>
  <si>
    <t>MÁQUINA EXTRUSORA DE CONCRETO PARA GUIAS E SARJETAS, MOTOR A DIESEL, POTÊNCIA 14 CV - CHI DIURNO. AF_12/2015</t>
  </si>
  <si>
    <t xml:space="preserve"> 00000370 </t>
  </si>
  <si>
    <t>AREIA MEDIA - POSTO JAZIDA/FORNECEDOR (RETIRADO NA JAZIDA, SEM TRANSPORTE)</t>
  </si>
  <si>
    <t xml:space="preserve"> 00034492 </t>
  </si>
  <si>
    <t>CONCRETO USINADO BOMBEAVEL, CLASSE DE RESISTENCIA C20, COM BRITA 0 E 1, SLUMP = 100 +/- 20 MM, EXCLUI SERVICO DE BOMBEAMENTO (NBR 8953)</t>
  </si>
  <si>
    <t xml:space="preserve"> 00004517 </t>
  </si>
  <si>
    <t>PECA DE MADEIRA NATIVA/REGIONAL 2,5 X 7,0 CM (SARRAFO-P/FORMA)</t>
  </si>
  <si>
    <t xml:space="preserve"> 00006189 </t>
  </si>
  <si>
    <t>TABUA MADEIRA 2A QUALIDADE 2,5 X 30,0CM (1 X 12") NAO APARELHADA</t>
  </si>
  <si>
    <t xml:space="preserve"> 00001107 </t>
  </si>
  <si>
    <t>CAL VIRGEM COMUM PARA ARGAMASSAS (NBR 6453)</t>
  </si>
  <si>
    <t xml:space="preserve"> 5839 </t>
  </si>
  <si>
    <t>VASSOURA MECÂNICA REBOCÁVEL COM ESCOVA CILÍNDRICA, LARGURA ÚTIL DE VARRIMENTO DE 2,44 M - CHP DIURNO. AF_06/2014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</si>
  <si>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</si>
  <si>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</si>
  <si>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</si>
  <si>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</si>
  <si>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00041901 </t>
  </si>
  <si>
    <t>ASFALTO DILUIDO DE PETROLEO CM-30 (COLETADO CAIXA NA ANP ACRESCIDO DE ICMS)</t>
  </si>
  <si>
    <t xml:space="preserve"> 5835 </t>
  </si>
  <si>
    <t>VIBROACABADORA DE ASFALTO SOBRE ESTEIRAS, LARGURA DE PAVIMENTAÇÃO 1,90 M A 5,30 M, POTÊNCIA 105 HP CAPACIDADE 450 T/H - CHP DIURNO. AF_11/2014</t>
  </si>
  <si>
    <t xml:space="preserve"> 5837 </t>
  </si>
  <si>
    <t>VIBROACABADORA DE ASFALTO SOBRE ESTEIRAS, LARGURA DE PAVIMENTAÇÃO 1,90 M A 5,30 M, POTÊNCIA 105 HP CAPACIDADE 450 T/H - CHI DIURNO. AF_11/2014</t>
  </si>
  <si>
    <t xml:space="preserve"> 88314 </t>
  </si>
  <si>
    <t>RASTELEIRO COM ENCARGOS COMPLEMENTARES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</si>
  <si>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</si>
  <si>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</si>
  <si>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95631 </t>
  </si>
  <si>
    <t>ROLO COMPACTADOR VIBRATORIO TANDEM, ACO LISO, POTENCIA 125 HP, PESO SEM/COM LASTRO 10,20/11,65 T, LARGURA DE TRABALHO 1,73 M - CHP DIURNO. AF_11/2016</t>
  </si>
  <si>
    <t xml:space="preserve"> 95632 </t>
  </si>
  <si>
    <t>ROLO COMPACTADOR VIBRATORIO TANDEM, ACO LISO, POTENCIA 125 HP, PESO SEM/COM LASTRO 10,20/11,65 T, LARGURA DE TRABALHO 1,73 M - CHI DIURNO. AF_11/2016</t>
  </si>
  <si>
    <t xml:space="preserve"> 96155 </t>
  </si>
  <si>
    <t>TRATOR DE PNEUS COM POTÊNCIA DE 85 CV, TRAÇÃO 4X4, COM VASSOURA MECÂNICA ACOPLADA - CHI DIURNO. AF_02/2017</t>
  </si>
  <si>
    <t xml:space="preserve"> 96157 </t>
  </si>
  <si>
    <t>TRATOR DE PNEUS COM POTÊNCIA DE 85 CV, TRAÇÃO 4X4, COM VASSOURA MECÂNICA ACOPLADA - CHP DIURNO. AF_03/2017</t>
  </si>
  <si>
    <t xml:space="preserve"> 00041965 </t>
  </si>
  <si>
    <t>CONCRETO BETUMINOSO USINADO A QUENTE (CBUQ) PARA PAVIMENTACAO ASFALTICA, PADRAO DNIT, PARA BINDER, COM CAP 50/70 - AQUISICAO POSTO USINA</t>
  </si>
  <si>
    <t>T</t>
  </si>
  <si>
    <t xml:space="preserve"> 88377 </t>
  </si>
  <si>
    <t>OPERADOR DE BETONEIRA ESTACIONÁRIA/MISTURADOR COM ENCARGOS COMPLEMENTARES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</si>
  <si>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</si>
  <si>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</si>
  <si>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</si>
  <si>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</si>
  <si>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</si>
  <si>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</si>
  <si>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</si>
  <si>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</si>
  <si>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90586 </t>
  </si>
  <si>
    <t>VIBRADOR DE IMERSÃO, DIÂMETRO DE PONTEIRA 45MM, MOTOR ELÉTRICO TRIFÁSICO POTÊNCIA DE 2 CV - CHP DIURNO. AF_06/2015</t>
  </si>
  <si>
    <t xml:space="preserve"> 95133 </t>
  </si>
  <si>
    <t>MÁQUINA DEMARCADORA DE FAIXA DE TRÁFEGO À FRIO, AUTOPROPELIDA, POTÊNCIA 38 HP - CHP DIURNO. AF_07/2016</t>
  </si>
  <si>
    <t xml:space="preserve"> 00005318 </t>
  </si>
  <si>
    <t>SOLVENTE DILUENTE A BASE DE AGUARRAS</t>
  </si>
  <si>
    <t>L</t>
  </si>
  <si>
    <t xml:space="preserve"> 00007343 </t>
  </si>
  <si>
    <t>TINTA A BASE DE RESINA ACRILICA, PARA SINALIZACAO HORIZONTAL VIARIA (NBR 11862)</t>
  </si>
  <si>
    <t xml:space="preserve"> 00007348 </t>
  </si>
  <si>
    <t>TINTA ACRILICA PREMIUM PARA PISO</t>
  </si>
  <si>
    <t xml:space="preserve"> 00025972 </t>
  </si>
  <si>
    <t>MICROESFERAS DE VIDRO PARA SINALIZACAO HORIZONTAL VIARIA, TIPO I-B (PREMIX) - NBR 16184</t>
  </si>
  <si>
    <t>1.4</t>
  </si>
  <si>
    <t>2.3</t>
  </si>
  <si>
    <t>2.4</t>
  </si>
  <si>
    <t>2.5</t>
  </si>
  <si>
    <t>3.2</t>
  </si>
  <si>
    <t>3.3</t>
  </si>
  <si>
    <t>3.4</t>
  </si>
  <si>
    <t>3.5</t>
  </si>
  <si>
    <t>3.6</t>
  </si>
  <si>
    <t>4.2</t>
  </si>
  <si>
    <t>4.3</t>
  </si>
  <si>
    <t>4.4</t>
  </si>
  <si>
    <t>5.2</t>
  </si>
  <si>
    <t>5.3</t>
  </si>
  <si>
    <t>5.4</t>
  </si>
  <si>
    <t>5.5</t>
  </si>
  <si>
    <t>5.6</t>
  </si>
  <si>
    <t>TOMADA DE PREÇOS Nº 2/2021-0020-TP</t>
  </si>
  <si>
    <t>OBJETO:  PAVIMENTAÇÃO ASFÁLTICA E DRENAGEM SUPERFICIAL DAS VIAS DO BAIRRO JOÃO PAULO II</t>
  </si>
  <si>
    <t>ENDEREÇO: BAIRRO JOÃO PAULO II - IPIXUNA DO PARÁ - PA</t>
  </si>
  <si>
    <t>Objeto:</t>
  </si>
  <si>
    <t>Preços de Referência nas Tabelas:</t>
  </si>
  <si>
    <t>BDI</t>
  </si>
  <si>
    <t>Município:</t>
  </si>
  <si>
    <t>IPIXUNA DO PARÁ / PA</t>
  </si>
  <si>
    <t>SICRO - mês: miao/2017 - Nâo Desonerado</t>
  </si>
  <si>
    <t>Composição</t>
  </si>
  <si>
    <t>SINAPI - mês: outubro/2017 - Não Desonerado</t>
  </si>
  <si>
    <t>Insumo</t>
  </si>
  <si>
    <t>NÃO DESONERADO</t>
  </si>
  <si>
    <t>Item</t>
  </si>
  <si>
    <t>Tabela de Referência</t>
  </si>
  <si>
    <t>Código
CHP</t>
  </si>
  <si>
    <t>Código
CHI</t>
  </si>
  <si>
    <t>Descrição</t>
  </si>
  <si>
    <t>Origem/Destino</t>
  </si>
  <si>
    <t>Distância 
(Ida/Volta) 
(km)*</t>
  </si>
  <si>
    <t>Distância x Total Equipamento</t>
  </si>
  <si>
    <t>Tempo de 
Viagem (horas)**
Considerando velocidade média de 60km/h</t>
  </si>
  <si>
    <t>Quant.</t>
  </si>
  <si>
    <t>Quant. (Total)</t>
  </si>
  <si>
    <t>Custo Horário (R$)</t>
  </si>
  <si>
    <t>FATOR DE UTILIZAÇÃO</t>
  </si>
  <si>
    <t>Custo Unitário 
Total (R$)</t>
  </si>
  <si>
    <t>Custo Unitário/km (R$/km)</t>
  </si>
  <si>
    <t>Custo Unitário (R$ x km)</t>
  </si>
  <si>
    <t>EQUIPAMENTO</t>
  </si>
  <si>
    <t>Cavalo mecânico com semi-reboque e capacidade de 35 t - 210 Kw</t>
  </si>
  <si>
    <t>CAVALO MECÂNICO COM REBOQUE</t>
  </si>
  <si>
    <t>Operativo</t>
  </si>
  <si>
    <t>Improdutivo</t>
  </si>
  <si>
    <t>Origem/Canteiro</t>
  </si>
  <si>
    <t>-</t>
  </si>
  <si>
    <t>CAMINHÃO BASCULANTE 6 M3, PESO BRUTO TOTAL 16.000 KG, CARGA ÚTIL MÁXIMA 13.071 KG, DISTÂNCIA ENTRE EIXOS 4,80 M, POTÊNCIA 230 CV INCLUSIVE CAÇAMBA METÁLICA - CHP DIURNO. AF_06/2014</t>
  </si>
  <si>
    <t>ESCAVADEIRA HIDRÁULICA SOBRE ESTEIRAS, CAÇAMBA 0,80 M3, PESO OPERACIONAL 17 T, POTENCIA BRUTA 111 HP - CHP DIURNO. AF_06/2014</t>
  </si>
  <si>
    <t>SICRO</t>
  </si>
  <si>
    <t>E9665</t>
  </si>
  <si>
    <t>TOTAL GERAL DA MOBILIZAÇÃO</t>
  </si>
  <si>
    <t>TAXA DE RATEIO DA ADMINISTRAÇÃO DA OBRA</t>
  </si>
  <si>
    <t>% sobre o CD</t>
  </si>
  <si>
    <t xml:space="preserve">A - Administração Central                                                </t>
  </si>
  <si>
    <t>Sub-total 1</t>
  </si>
  <si>
    <t>TAXA DE RISCO, SEGURO E GARANTIA DO EMPREENDIMENTO</t>
  </si>
  <si>
    <t>% sobre  CD</t>
  </si>
  <si>
    <t xml:space="preserve">Custos Financeiros         CF* (PV - Lucro Operacional) </t>
  </si>
  <si>
    <t xml:space="preserve">D - Riscos                                                                                      </t>
  </si>
  <si>
    <t>E - Seguros e Garantias Contratuais</t>
  </si>
  <si>
    <t>Prazo Médio da Obra</t>
  </si>
  <si>
    <t>meses</t>
  </si>
  <si>
    <t>Sub-total 2</t>
  </si>
  <si>
    <t>TAXA DE LUCRO</t>
  </si>
  <si>
    <r>
      <t xml:space="preserve">F - Lucro Operacional                                           Taxa de Lucro </t>
    </r>
    <r>
      <rPr>
        <sz val="11"/>
        <color indexed="8"/>
        <rFont val="Calibri"/>
        <family val="2"/>
      </rPr>
      <t>≤         6,65%           do    PV</t>
    </r>
  </si>
  <si>
    <t xml:space="preserve">                                                                                                                               Sub-total 3</t>
  </si>
  <si>
    <t>BDI SEM IMPOSTOS (%)                                                              Total (A+B+C+D+E+F)</t>
  </si>
  <si>
    <t>TRIBUTOS INCIDENTES</t>
  </si>
  <si>
    <t xml:space="preserve">G - PIS                                             0,65% </t>
  </si>
  <si>
    <t>H -COFINS                                      3,00% sobre CD</t>
  </si>
  <si>
    <t>I - ISSQN</t>
  </si>
  <si>
    <r>
      <t xml:space="preserve">      5,00% sobre CD                                                 Alíquota </t>
    </r>
    <r>
      <rPr>
        <sz val="11"/>
        <color indexed="8"/>
        <rFont val="Calibri"/>
        <family val="2"/>
      </rPr>
      <t xml:space="preserve">≤        5,00%                                 </t>
    </r>
  </si>
  <si>
    <t>J - CPRB (Contribuição Previdenciária sobre a Renda Bruta)</t>
  </si>
  <si>
    <t>Percentual fixo e obrigatório devido a desoneração dos encargos sociais</t>
  </si>
  <si>
    <t xml:space="preserve">                                                                                                                               Sub-total 4</t>
  </si>
  <si>
    <t>BDI com impostos</t>
  </si>
  <si>
    <t>Custo Direto - CD</t>
  </si>
  <si>
    <t>Preço de Venda - PV</t>
  </si>
  <si>
    <t>BDI COM IMPOSTOS</t>
  </si>
  <si>
    <t>% Prestação de Serviços =percentual do custo da mão de obra em relação ao custo total da obra</t>
  </si>
  <si>
    <r>
      <t xml:space="preserve">CD = </t>
    </r>
    <r>
      <rPr>
        <sz val="11"/>
        <color indexed="8"/>
        <rFont val="Calibri"/>
        <family val="2"/>
      </rPr>
      <t>Custo Direto</t>
    </r>
  </si>
  <si>
    <r>
      <t xml:space="preserve">BDI = </t>
    </r>
    <r>
      <rPr>
        <u/>
        <sz val="10"/>
        <color indexed="8"/>
        <rFont val="Times New Roman"/>
        <family val="1"/>
      </rPr>
      <t>(1+AC+S+R+G)(1+DF)(1+L</t>
    </r>
    <r>
      <rPr>
        <sz val="10"/>
        <color indexed="8"/>
        <rFont val="Times New Roman"/>
        <family val="1"/>
      </rPr>
      <t>) - 1</t>
    </r>
  </si>
  <si>
    <t>Obs:Com desoneração conforme acordão 2622/2013 do TCU (Tribunal de Contas da União)</t>
  </si>
  <si>
    <t xml:space="preserve">                        (1-I)</t>
  </si>
  <si>
    <t>COMPOSIÇÃO  DE  PREÇOS  UNITÁRIOS   -    CUSTOS  UNITÁRIOS</t>
  </si>
  <si>
    <t xml:space="preserve"> Serviço:</t>
  </si>
  <si>
    <t>Elaboração de projetos para execução da terraplenagem e pavimentação asfáltica, elaborados por profissionais devidamente habilitados, com ART e apresentação expedido pelo órgão competente</t>
  </si>
  <si>
    <t xml:space="preserve"> Unid.:</t>
  </si>
  <si>
    <t>UND</t>
  </si>
  <si>
    <t xml:space="preserve"> B - Mão de Obra</t>
  </si>
  <si>
    <t>Salário / Hora</t>
  </si>
  <si>
    <t>Custo</t>
  </si>
  <si>
    <t>Horário</t>
  </si>
  <si>
    <t xml:space="preserve">                                      Projetos</t>
  </si>
  <si>
    <t>SINAPI - 90778</t>
  </si>
  <si>
    <t>Engenheiro/ pleno - obra</t>
  </si>
  <si>
    <t>(01-Coordenador)</t>
  </si>
  <si>
    <t>SINAPI - 90775</t>
  </si>
  <si>
    <t>Desenhista Projetista</t>
  </si>
  <si>
    <t>(01 -  Cadista)</t>
  </si>
  <si>
    <t>Custo Horário de Mão-de-Obra</t>
  </si>
  <si>
    <t xml:space="preserve">Observações: </t>
  </si>
  <si>
    <t>PAVIMENTAÇÃO ASFÁLTICA E DRENAGEM SUPERFICIAL DAS VIAS DO BAIRRO JOÃO PAULO II</t>
  </si>
  <si>
    <t>COMP. 02</t>
  </si>
  <si>
    <t>Quant.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</si>
</sst>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-* #,##0.00_-;\-* #,##0.00_-;_-* \-??_-;_-@_-"/>
    <numFmt numFmtId="168" formatCode="_(* #,##0.00_);_(* \(#,##0.00\);_(* \-??_);_(@_)"/>
    <numFmt numFmtId="169" formatCode="_-&quot;R$ &quot;* #,##0.00_-;&quot;-R$ &quot;* #,##0.00_-;_-&quot;R$ &quot;* \-??_-;_-@_-"/>
    <numFmt numFmtId="170" formatCode="0.0000000"/>
    <numFmt numFmtId="171" formatCode="&quot;R$&quot;#,##0.00_);[Red]\(&quot;R$&quot;#,##0.00\)"/>
    <numFmt numFmtId="172" formatCode="General_)"/>
    <numFmt numFmtId="173" formatCode="0.0%"/>
    <numFmt numFmtId="174" formatCode="0.0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rgb="FF00000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rgb="FF000000"/>
      <name val="Arial"/>
      <family val="1"/>
    </font>
    <font>
      <b/>
      <sz val="12"/>
      <color theme="1"/>
      <name val="Arial"/>
      <family val="2"/>
    </font>
    <font>
      <b/>
      <i/>
      <u/>
      <sz val="16"/>
      <name val="Arial Narrow"/>
      <family val="2"/>
    </font>
    <font>
      <b/>
      <u/>
      <sz val="10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sz val="10"/>
      <name val="Courier"/>
      <family val="3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6" borderId="0" applyNumberFormat="0" applyBorder="0" applyAlignment="0" applyProtection="0"/>
    <xf numFmtId="0" fontId="27" fillId="15" borderId="52" applyNumberFormat="0" applyAlignment="0" applyProtection="0"/>
    <xf numFmtId="0" fontId="28" fillId="16" borderId="53" applyNumberFormat="0" applyAlignment="0" applyProtection="0"/>
    <xf numFmtId="0" fontId="29" fillId="0" borderId="54" applyNumberFormat="0" applyFill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30" fillId="7" borderId="52" applyNumberFormat="0" applyAlignment="0" applyProtection="0"/>
    <xf numFmtId="169" fontId="5" fillId="0" borderId="0" applyFill="0" applyBorder="0" applyAlignment="0" applyProtection="0"/>
    <xf numFmtId="0" fontId="5" fillId="0" borderId="0"/>
    <xf numFmtId="0" fontId="6" fillId="0" borderId="0"/>
    <xf numFmtId="0" fontId="5" fillId="9" borderId="55" applyNumberFormat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31" fillId="15" borderId="5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7" applyNumberFormat="0" applyFill="0" applyAlignment="0" applyProtection="0"/>
    <xf numFmtId="0" fontId="36" fillId="0" borderId="58" applyNumberFormat="0" applyFill="0" applyAlignment="0" applyProtection="0"/>
    <xf numFmtId="0" fontId="37" fillId="0" borderId="5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60" applyNumberFormat="0" applyFill="0" applyAlignment="0" applyProtection="0"/>
    <xf numFmtId="168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166" fontId="5" fillId="0" borderId="0" applyFont="0" applyFill="0" applyBorder="0" applyAlignment="0" applyProtection="0"/>
    <xf numFmtId="171" fontId="49" fillId="0" borderId="0"/>
    <xf numFmtId="168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83">
    <xf numFmtId="0" fontId="0" fillId="0" borderId="0" xfId="0"/>
    <xf numFmtId="0" fontId="9" fillId="0" borderId="0" xfId="0" applyFont="1"/>
    <xf numFmtId="0" fontId="9" fillId="0" borderId="1" xfId="0" applyFont="1" applyBorder="1"/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/>
    <xf numFmtId="4" fontId="8" fillId="3" borderId="13" xfId="0" applyNumberFormat="1" applyFont="1" applyFill="1" applyBorder="1"/>
    <xf numFmtId="0" fontId="9" fillId="3" borderId="0" xfId="0" applyFont="1" applyFill="1" applyBorder="1" applyAlignment="1">
      <alignment horizontal="center"/>
    </xf>
    <xf numFmtId="4" fontId="10" fillId="0" borderId="9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0" fontId="9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0" fontId="9" fillId="0" borderId="1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0" fontId="9" fillId="0" borderId="3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0" fontId="8" fillId="0" borderId="1" xfId="1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/>
    <xf numFmtId="0" fontId="11" fillId="0" borderId="0" xfId="0" applyFont="1" applyAlignment="1">
      <alignment horizontal="right" vertical="top"/>
    </xf>
    <xf numFmtId="10" fontId="11" fillId="0" borderId="0" xfId="0" applyNumberFormat="1" applyFont="1" applyAlignment="1">
      <alignment horizontal="left" vertical="top"/>
    </xf>
    <xf numFmtId="10" fontId="0" fillId="0" borderId="0" xfId="1" applyNumberFormat="1" applyFont="1"/>
    <xf numFmtId="9" fontId="0" fillId="0" borderId="0" xfId="0" applyNumberFormat="1"/>
    <xf numFmtId="4" fontId="0" fillId="0" borderId="0" xfId="0" applyNumberFormat="1"/>
    <xf numFmtId="0" fontId="1" fillId="0" borderId="0" xfId="3"/>
    <xf numFmtId="0" fontId="17" fillId="0" borderId="0" xfId="0" applyFont="1"/>
    <xf numFmtId="0" fontId="18" fillId="0" borderId="0" xfId="0" applyFont="1"/>
    <xf numFmtId="0" fontId="20" fillId="0" borderId="0" xfId="6" applyFont="1"/>
    <xf numFmtId="10" fontId="11" fillId="0" borderId="0" xfId="0" applyNumberFormat="1" applyFont="1" applyAlignment="1">
      <alignment horizontal="left"/>
    </xf>
    <xf numFmtId="0" fontId="21" fillId="0" borderId="0" xfId="9" applyFont="1" applyAlignment="1">
      <alignment vertical="center"/>
    </xf>
    <xf numFmtId="0" fontId="22" fillId="0" borderId="21" xfId="9" applyFont="1" applyBorder="1" applyAlignment="1">
      <alignment horizontal="center" vertical="center"/>
    </xf>
    <xf numFmtId="0" fontId="22" fillId="0" borderId="22" xfId="9" applyFont="1" applyBorder="1" applyAlignment="1">
      <alignment horizontal="centerContinuous" vertical="center"/>
    </xf>
    <xf numFmtId="0" fontId="22" fillId="0" borderId="23" xfId="9" applyFont="1" applyBorder="1" applyAlignment="1">
      <alignment horizontal="centerContinuous" vertical="center"/>
    </xf>
    <xf numFmtId="0" fontId="22" fillId="0" borderId="2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0" fontId="23" fillId="0" borderId="28" xfId="9" applyFont="1" applyBorder="1" applyAlignment="1">
      <alignment horizontal="center" vertical="center"/>
    </xf>
    <xf numFmtId="10" fontId="23" fillId="0" borderId="29" xfId="9" applyNumberFormat="1" applyFont="1" applyBorder="1" applyAlignment="1">
      <alignment horizontal="center" vertical="center"/>
    </xf>
    <xf numFmtId="10" fontId="23" fillId="0" borderId="31" xfId="9" applyNumberFormat="1" applyFont="1" applyBorder="1" applyAlignment="1">
      <alignment horizontal="center" vertical="center"/>
    </xf>
    <xf numFmtId="0" fontId="23" fillId="0" borderId="33" xfId="9" applyFont="1" applyBorder="1" applyAlignment="1">
      <alignment horizontal="center" vertical="center"/>
    </xf>
    <xf numFmtId="39" fontId="23" fillId="0" borderId="34" xfId="9" applyNumberFormat="1" applyFont="1" applyBorder="1" applyAlignment="1">
      <alignment horizontal="center" vertical="center"/>
    </xf>
    <xf numFmtId="39" fontId="23" fillId="0" borderId="35" xfId="9" applyNumberFormat="1" applyFont="1" applyBorder="1" applyAlignment="1">
      <alignment horizontal="center" vertical="center"/>
    </xf>
    <xf numFmtId="10" fontId="23" fillId="0" borderId="21" xfId="9" applyNumberFormat="1" applyFont="1" applyBorder="1" applyAlignment="1">
      <alignment horizontal="center" vertical="center"/>
    </xf>
    <xf numFmtId="10" fontId="22" fillId="0" borderId="6" xfId="9" applyNumberFormat="1" applyFont="1" applyBorder="1" applyAlignment="1">
      <alignment horizontal="center" vertical="center"/>
    </xf>
    <xf numFmtId="39" fontId="23" fillId="0" borderId="28" xfId="9" applyNumberFormat="1" applyFont="1" applyBorder="1" applyAlignment="1">
      <alignment horizontal="center" vertical="center"/>
    </xf>
    <xf numFmtId="39" fontId="22" fillId="0" borderId="49" xfId="9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 applyProtection="1">
      <alignment vertical="center" wrapText="1"/>
      <protection locked="0"/>
    </xf>
    <xf numFmtId="164" fontId="8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39" fillId="20" borderId="61" xfId="0" applyFont="1" applyFill="1" applyBorder="1" applyAlignment="1">
      <alignment horizontal="left" vertical="top" wrapText="1"/>
    </xf>
    <xf numFmtId="0" fontId="39" fillId="20" borderId="61" xfId="0" applyFont="1" applyFill="1" applyBorder="1" applyAlignment="1">
      <alignment horizontal="center" vertical="top" wrapText="1"/>
    </xf>
    <xf numFmtId="0" fontId="39" fillId="21" borderId="61" xfId="0" applyFont="1" applyFill="1" applyBorder="1" applyAlignment="1">
      <alignment horizontal="left" vertical="top" wrapText="1"/>
    </xf>
    <xf numFmtId="0" fontId="39" fillId="21" borderId="61" xfId="0" applyFont="1" applyFill="1" applyBorder="1" applyAlignment="1">
      <alignment horizontal="center" vertical="top" wrapText="1"/>
    </xf>
    <xf numFmtId="0" fontId="39" fillId="20" borderId="61" xfId="0" applyNumberFormat="1" applyFont="1" applyFill="1" applyBorder="1" applyAlignment="1">
      <alignment horizontal="right" vertical="top" wrapText="1"/>
    </xf>
    <xf numFmtId="0" fontId="39" fillId="21" borderId="61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 wrapText="1"/>
    </xf>
    <xf numFmtId="0" fontId="40" fillId="0" borderId="0" xfId="0" applyFont="1"/>
    <xf numFmtId="0" fontId="14" fillId="0" borderId="0" xfId="0" applyFont="1" applyAlignment="1">
      <alignment vertical="center" wrapText="1"/>
    </xf>
    <xf numFmtId="0" fontId="39" fillId="20" borderId="61" xfId="0" applyFont="1" applyFill="1" applyBorder="1" applyAlignment="1">
      <alignment horizontal="right" vertical="top" wrapText="1"/>
    </xf>
    <xf numFmtId="0" fontId="39" fillId="21" borderId="61" xfId="0" applyFont="1" applyFill="1" applyBorder="1" applyAlignment="1">
      <alignment horizontal="right" vertical="top" wrapText="1"/>
    </xf>
    <xf numFmtId="170" fontId="39" fillId="20" borderId="61" xfId="0" applyNumberFormat="1" applyFont="1" applyFill="1" applyBorder="1" applyAlignment="1">
      <alignment horizontal="right" vertical="top" wrapText="1"/>
    </xf>
    <xf numFmtId="170" fontId="39" fillId="21" borderId="61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2" xfId="0" applyFont="1" applyBorder="1" applyAlignment="1">
      <alignment vertical="center" wrapText="1"/>
    </xf>
    <xf numFmtId="0" fontId="10" fillId="0" borderId="62" xfId="0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10" fontId="23" fillId="0" borderId="30" xfId="9" applyNumberFormat="1" applyFont="1" applyBorder="1" applyAlignment="1">
      <alignment horizontal="center" vertical="center"/>
    </xf>
    <xf numFmtId="39" fontId="23" fillId="0" borderId="63" xfId="9" applyNumberFormat="1" applyFont="1" applyBorder="1" applyAlignment="1">
      <alignment horizontal="center" vertical="center"/>
    </xf>
    <xf numFmtId="0" fontId="16" fillId="0" borderId="0" xfId="68" applyFont="1"/>
    <xf numFmtId="0" fontId="42" fillId="0" borderId="0" xfId="68" applyFont="1" applyAlignment="1">
      <alignment horizontal="center" vertical="center"/>
    </xf>
    <xf numFmtId="166" fontId="42" fillId="0" borderId="0" xfId="18" applyFont="1" applyFill="1" applyBorder="1" applyAlignment="1">
      <alignment horizontal="center" vertical="center"/>
    </xf>
    <xf numFmtId="43" fontId="42" fillId="0" borderId="0" xfId="69" applyNumberFormat="1" applyFont="1" applyFill="1" applyBorder="1" applyAlignment="1">
      <alignment horizontal="center" vertical="center"/>
    </xf>
    <xf numFmtId="0" fontId="43" fillId="0" borderId="0" xfId="68" applyFont="1" applyAlignment="1">
      <alignment vertical="center"/>
    </xf>
    <xf numFmtId="0" fontId="44" fillId="0" borderId="0" xfId="51" applyFont="1" applyAlignment="1">
      <alignment wrapText="1"/>
    </xf>
    <xf numFmtId="0" fontId="44" fillId="0" borderId="0" xfId="51" applyFont="1" applyAlignment="1">
      <alignment horizontal="right" wrapText="1"/>
    </xf>
    <xf numFmtId="43" fontId="48" fillId="0" borderId="1" xfId="69" applyNumberFormat="1" applyFont="1" applyFill="1" applyBorder="1" applyAlignment="1" applyProtection="1">
      <alignment horizontal="center" vertical="center"/>
    </xf>
    <xf numFmtId="10" fontId="48" fillId="0" borderId="1" xfId="68" applyNumberFormat="1" applyFont="1" applyBorder="1" applyAlignment="1">
      <alignment vertical="center"/>
    </xf>
    <xf numFmtId="43" fontId="48" fillId="0" borderId="1" xfId="69" applyNumberFormat="1" applyFont="1" applyFill="1" applyBorder="1" applyAlignment="1" applyProtection="1">
      <alignment horizontal="center" vertical="center" wrapText="1"/>
    </xf>
    <xf numFmtId="0" fontId="44" fillId="0" borderId="0" xfId="51" applyFont="1" applyAlignment="1">
      <alignment horizontal="center" wrapText="1"/>
    </xf>
    <xf numFmtId="0" fontId="21" fillId="0" borderId="0" xfId="51" applyFont="1" applyAlignment="1">
      <alignment horizontal="center" vertical="center" wrapText="1"/>
    </xf>
    <xf numFmtId="166" fontId="44" fillId="0" borderId="0" xfId="51" applyNumberFormat="1" applyFont="1" applyAlignment="1">
      <alignment horizontal="right" wrapText="1"/>
    </xf>
    <xf numFmtId="39" fontId="45" fillId="22" borderId="1" xfId="70" applyNumberFormat="1" applyFont="1" applyFill="1" applyBorder="1" applyAlignment="1">
      <alignment horizontal="center" vertical="center" wrapText="1"/>
    </xf>
    <xf numFmtId="0" fontId="44" fillId="0" borderId="1" xfId="51" applyFont="1" applyBorder="1" applyAlignment="1">
      <alignment horizontal="center" vertical="center" wrapText="1"/>
    </xf>
    <xf numFmtId="0" fontId="44" fillId="0" borderId="1" xfId="68" applyFont="1" applyBorder="1" applyAlignment="1">
      <alignment vertical="center" wrapText="1"/>
    </xf>
    <xf numFmtId="37" fontId="44" fillId="0" borderId="1" xfId="70" applyNumberFormat="1" applyFont="1" applyBorder="1" applyAlignment="1">
      <alignment horizontal="center" vertical="center" wrapText="1"/>
    </xf>
    <xf numFmtId="39" fontId="44" fillId="23" borderId="1" xfId="70" applyNumberFormat="1" applyFont="1" applyFill="1" applyBorder="1" applyAlignment="1" applyProtection="1">
      <alignment horizontal="center" vertical="center" wrapText="1"/>
      <protection locked="0"/>
    </xf>
    <xf numFmtId="39" fontId="44" fillId="0" borderId="1" xfId="70" applyNumberFormat="1" applyFont="1" applyBorder="1" applyAlignment="1">
      <alignment horizontal="center" vertical="center" wrapText="1"/>
    </xf>
    <xf numFmtId="1" fontId="44" fillId="0" borderId="1" xfId="70" applyNumberFormat="1" applyFont="1" applyBorder="1" applyAlignment="1">
      <alignment horizontal="center" vertical="center" wrapText="1"/>
    </xf>
    <xf numFmtId="168" fontId="44" fillId="0" borderId="1" xfId="71" applyFont="1" applyFill="1" applyBorder="1" applyAlignment="1" applyProtection="1">
      <alignment vertical="center" wrapText="1"/>
    </xf>
    <xf numFmtId="166" fontId="44" fillId="24" borderId="1" xfId="69" applyFont="1" applyFill="1" applyBorder="1" applyAlignment="1" applyProtection="1">
      <alignment horizontal="right" vertical="center" wrapText="1"/>
    </xf>
    <xf numFmtId="39" fontId="44" fillId="24" borderId="1" xfId="70" applyNumberFormat="1" applyFont="1" applyFill="1" applyBorder="1" applyAlignment="1">
      <alignment horizontal="right" vertical="center" wrapText="1"/>
    </xf>
    <xf numFmtId="166" fontId="44" fillId="0" borderId="1" xfId="69" applyFont="1" applyFill="1" applyBorder="1" applyAlignment="1" applyProtection="1">
      <alignment horizontal="right" vertical="center" wrapText="1"/>
    </xf>
    <xf numFmtId="39" fontId="44" fillId="0" borderId="1" xfId="70" applyNumberFormat="1" applyFont="1" applyBorder="1" applyAlignment="1">
      <alignment horizontal="right" vertical="center" wrapText="1"/>
    </xf>
    <xf numFmtId="43" fontId="51" fillId="0" borderId="1" xfId="51" applyNumberFormat="1" applyFont="1" applyBorder="1" applyAlignment="1">
      <alignment vertical="center" wrapText="1"/>
    </xf>
    <xf numFmtId="166" fontId="44" fillId="24" borderId="5" xfId="69" applyFont="1" applyFill="1" applyBorder="1" applyAlignment="1" applyProtection="1">
      <alignment horizontal="right" vertical="center" wrapText="1"/>
    </xf>
    <xf numFmtId="168" fontId="44" fillId="0" borderId="2" xfId="71" applyFont="1" applyFill="1" applyBorder="1" applyAlignment="1" applyProtection="1">
      <alignment vertical="center" wrapText="1"/>
    </xf>
    <xf numFmtId="39" fontId="44" fillId="24" borderId="4" xfId="70" applyNumberFormat="1" applyFont="1" applyFill="1" applyBorder="1" applyAlignment="1">
      <alignment horizontal="right" vertical="center" wrapText="1"/>
    </xf>
    <xf numFmtId="166" fontId="44" fillId="24" borderId="6" xfId="69" applyFont="1" applyFill="1" applyBorder="1" applyAlignment="1" applyProtection="1">
      <alignment horizontal="right" vertical="center" wrapText="1"/>
    </xf>
    <xf numFmtId="44" fontId="52" fillId="0" borderId="1" xfId="72" applyFont="1" applyFill="1" applyBorder="1" applyAlignment="1" applyProtection="1">
      <alignment vertical="center" wrapText="1"/>
    </xf>
    <xf numFmtId="173" fontId="0" fillId="0" borderId="0" xfId="0" applyNumberFormat="1"/>
    <xf numFmtId="0" fontId="1" fillId="0" borderId="0" xfId="8"/>
    <xf numFmtId="0" fontId="54" fillId="0" borderId="66" xfId="8" applyFont="1" applyBorder="1"/>
    <xf numFmtId="0" fontId="54" fillId="0" borderId="0" xfId="8" applyFont="1"/>
    <xf numFmtId="0" fontId="54" fillId="0" borderId="51" xfId="8" applyFont="1" applyBorder="1"/>
    <xf numFmtId="0" fontId="2" fillId="0" borderId="24" xfId="8" applyFont="1" applyBorder="1" applyAlignment="1">
      <alignment horizontal="center"/>
    </xf>
    <xf numFmtId="10" fontId="54" fillId="0" borderId="73" xfId="8" applyNumberFormat="1" applyFont="1" applyBorder="1" applyAlignment="1">
      <alignment horizontal="center"/>
    </xf>
    <xf numFmtId="10" fontId="2" fillId="0" borderId="74" xfId="8" applyNumberFormat="1" applyFont="1" applyBorder="1" applyAlignment="1">
      <alignment horizontal="center"/>
    </xf>
    <xf numFmtId="0" fontId="55" fillId="0" borderId="75" xfId="8" applyFont="1" applyBorder="1" applyAlignment="1">
      <alignment horizontal="center" vertical="center"/>
    </xf>
    <xf numFmtId="10" fontId="54" fillId="0" borderId="45" xfId="8" applyNumberFormat="1" applyFont="1" applyBorder="1" applyAlignment="1">
      <alignment horizontal="center" vertical="center"/>
    </xf>
    <xf numFmtId="10" fontId="54" fillId="0" borderId="80" xfId="8" applyNumberFormat="1" applyFont="1" applyBorder="1" applyAlignment="1">
      <alignment horizontal="center"/>
    </xf>
    <xf numFmtId="0" fontId="54" fillId="23" borderId="83" xfId="8" applyFont="1" applyFill="1" applyBorder="1"/>
    <xf numFmtId="0" fontId="54" fillId="0" borderId="72" xfId="8" applyFont="1" applyBorder="1"/>
    <xf numFmtId="10" fontId="2" fillId="0" borderId="92" xfId="8" applyNumberFormat="1" applyFont="1" applyBorder="1" applyAlignment="1">
      <alignment horizontal="center" vertical="center"/>
    </xf>
    <xf numFmtId="0" fontId="55" fillId="0" borderId="93" xfId="8" applyFont="1" applyBorder="1" applyAlignment="1">
      <alignment horizontal="center" vertical="center"/>
    </xf>
    <xf numFmtId="0" fontId="56" fillId="0" borderId="43" xfId="8" applyFont="1" applyBorder="1" applyAlignment="1">
      <alignment horizontal="left"/>
    </xf>
    <xf numFmtId="0" fontId="56" fillId="0" borderId="30" xfId="8" applyFont="1" applyBorder="1" applyAlignment="1">
      <alignment horizontal="left"/>
    </xf>
    <xf numFmtId="0" fontId="56" fillId="0" borderId="30" xfId="8" applyFont="1" applyBorder="1" applyAlignment="1" applyProtection="1">
      <alignment horizontal="left"/>
      <protection locked="0"/>
    </xf>
    <xf numFmtId="0" fontId="56" fillId="0" borderId="44" xfId="8" applyFont="1" applyBorder="1" applyAlignment="1">
      <alignment horizontal="left"/>
    </xf>
    <xf numFmtId="0" fontId="55" fillId="0" borderId="18" xfId="8" applyFont="1" applyBorder="1" applyAlignment="1">
      <alignment horizontal="center" vertical="center"/>
    </xf>
    <xf numFmtId="10" fontId="54" fillId="0" borderId="31" xfId="8" applyNumberFormat="1" applyFont="1" applyBorder="1" applyAlignment="1">
      <alignment horizontal="center" vertical="center"/>
    </xf>
    <xf numFmtId="10" fontId="54" fillId="0" borderId="91" xfId="8" applyNumberFormat="1" applyFont="1" applyBorder="1" applyAlignment="1">
      <alignment horizontal="center" vertical="center"/>
    </xf>
    <xf numFmtId="0" fontId="54" fillId="0" borderId="94" xfId="8" applyFont="1" applyBorder="1"/>
    <xf numFmtId="10" fontId="54" fillId="23" borderId="71" xfId="8" applyNumberFormat="1" applyFont="1" applyFill="1" applyBorder="1" applyAlignment="1">
      <alignment horizontal="center"/>
    </xf>
    <xf numFmtId="10" fontId="54" fillId="0" borderId="35" xfId="8" applyNumberFormat="1" applyFont="1" applyBorder="1" applyAlignment="1">
      <alignment horizontal="center" vertical="center"/>
    </xf>
    <xf numFmtId="10" fontId="56" fillId="23" borderId="83" xfId="8" applyNumberFormat="1" applyFont="1" applyFill="1" applyBorder="1" applyAlignment="1">
      <alignment horizontal="center" vertical="center"/>
    </xf>
    <xf numFmtId="10" fontId="2" fillId="0" borderId="95" xfId="8" applyNumberFormat="1" applyFont="1" applyBorder="1" applyAlignment="1">
      <alignment horizontal="center" vertical="center"/>
    </xf>
    <xf numFmtId="10" fontId="54" fillId="0" borderId="95" xfId="8" applyNumberFormat="1" applyFont="1" applyBorder="1" applyAlignment="1">
      <alignment horizontal="center" vertical="center"/>
    </xf>
    <xf numFmtId="10" fontId="54" fillId="0" borderId="15" xfId="8" applyNumberFormat="1" applyFont="1" applyBorder="1" applyAlignment="1">
      <alignment horizontal="center" vertical="center"/>
    </xf>
    <xf numFmtId="10" fontId="2" fillId="0" borderId="50" xfId="8" applyNumberFormat="1" applyFont="1" applyBorder="1" applyAlignment="1">
      <alignment horizontal="center" vertical="center"/>
    </xf>
    <xf numFmtId="0" fontId="54" fillId="0" borderId="64" xfId="8" applyFont="1" applyBorder="1"/>
    <xf numFmtId="0" fontId="54" fillId="0" borderId="37" xfId="8" applyFont="1" applyBorder="1"/>
    <xf numFmtId="0" fontId="54" fillId="0" borderId="65" xfId="8" applyFont="1" applyBorder="1"/>
    <xf numFmtId="0" fontId="1" fillId="0" borderId="51" xfId="8" applyBorder="1"/>
    <xf numFmtId="0" fontId="59" fillId="0" borderId="66" xfId="68" applyFont="1" applyBorder="1" applyAlignment="1">
      <alignment horizontal="left" vertical="top" readingOrder="1"/>
    </xf>
    <xf numFmtId="0" fontId="1" fillId="0" borderId="0" xfId="8" applyAlignment="1">
      <alignment vertical="top"/>
    </xf>
    <xf numFmtId="0" fontId="62" fillId="0" borderId="66" xfId="68" applyFont="1" applyBorder="1" applyAlignment="1">
      <alignment horizontal="left" vertical="top" readingOrder="1"/>
    </xf>
    <xf numFmtId="0" fontId="1" fillId="0" borderId="67" xfId="8" applyBorder="1"/>
    <xf numFmtId="0" fontId="1" fillId="0" borderId="16" xfId="8" applyBorder="1"/>
    <xf numFmtId="0" fontId="1" fillId="0" borderId="68" xfId="8" applyBorder="1"/>
    <xf numFmtId="0" fontId="40" fillId="0" borderId="0" xfId="8" applyFont="1" applyBorder="1" applyAlignment="1">
      <alignment horizontal="center" vertical="center"/>
    </xf>
    <xf numFmtId="0" fontId="54" fillId="0" borderId="66" xfId="8" applyFont="1" applyBorder="1" applyAlignment="1"/>
    <xf numFmtId="0" fontId="54" fillId="0" borderId="0" xfId="8" applyFont="1" applyAlignment="1"/>
    <xf numFmtId="0" fontId="24" fillId="0" borderId="0" xfId="68"/>
    <xf numFmtId="0" fontId="44" fillId="24" borderId="102" xfId="51" applyFont="1" applyFill="1" applyBorder="1" applyAlignment="1">
      <alignment vertical="center"/>
    </xf>
    <xf numFmtId="0" fontId="44" fillId="24" borderId="0" xfId="51" applyFont="1" applyFill="1" applyAlignment="1">
      <alignment vertical="center"/>
    </xf>
    <xf numFmtId="0" fontId="44" fillId="24" borderId="0" xfId="51" applyFont="1" applyFill="1"/>
    <xf numFmtId="0" fontId="45" fillId="24" borderId="0" xfId="51" applyFont="1" applyFill="1" applyAlignment="1">
      <alignment horizontal="right"/>
    </xf>
    <xf numFmtId="0" fontId="44" fillId="24" borderId="3" xfId="51" applyFont="1" applyFill="1" applyBorder="1" applyAlignment="1">
      <alignment vertical="center"/>
    </xf>
    <xf numFmtId="4" fontId="44" fillId="24" borderId="3" xfId="51" applyNumberFormat="1" applyFont="1" applyFill="1" applyBorder="1" applyAlignment="1">
      <alignment vertical="center"/>
    </xf>
    <xf numFmtId="0" fontId="44" fillId="24" borderId="5" xfId="51" applyFont="1" applyFill="1" applyBorder="1" applyAlignment="1">
      <alignment horizontal="center" vertical="center"/>
    </xf>
    <xf numFmtId="0" fontId="44" fillId="24" borderId="6" xfId="51" applyFont="1" applyFill="1" applyBorder="1" applyAlignment="1">
      <alignment horizontal="center" vertical="center"/>
    </xf>
    <xf numFmtId="0" fontId="45" fillId="24" borderId="12" xfId="51" applyFont="1" applyFill="1" applyBorder="1" applyAlignment="1">
      <alignment horizontal="right" vertical="center"/>
    </xf>
    <xf numFmtId="0" fontId="45" fillId="24" borderId="0" xfId="51" applyFont="1" applyFill="1" applyAlignment="1">
      <alignment horizontal="left" vertical="center"/>
    </xf>
    <xf numFmtId="49" fontId="44" fillId="24" borderId="0" xfId="51" applyNumberFormat="1" applyFont="1" applyFill="1" applyAlignment="1">
      <alignment horizontal="left" vertical="center"/>
    </xf>
    <xf numFmtId="0" fontId="44" fillId="24" borderId="0" xfId="51" applyFont="1" applyFill="1" applyAlignment="1">
      <alignment horizontal="center" vertical="center"/>
    </xf>
    <xf numFmtId="0" fontId="44" fillId="24" borderId="13" xfId="51" applyFont="1" applyFill="1" applyBorder="1" applyAlignment="1">
      <alignment horizontal="center" vertical="center"/>
    </xf>
    <xf numFmtId="4" fontId="44" fillId="24" borderId="13" xfId="51" applyNumberFormat="1" applyFont="1" applyFill="1" applyBorder="1" applyAlignment="1">
      <alignment horizontal="right" vertical="center"/>
    </xf>
    <xf numFmtId="4" fontId="44" fillId="24" borderId="5" xfId="51" applyNumberFormat="1" applyFont="1" applyFill="1" applyBorder="1" applyAlignment="1">
      <alignment horizontal="right" vertical="center"/>
    </xf>
    <xf numFmtId="166" fontId="44" fillId="24" borderId="13" xfId="73" applyFont="1" applyFill="1" applyBorder="1" applyAlignment="1" applyProtection="1">
      <alignment horizontal="right" vertical="center"/>
    </xf>
    <xf numFmtId="4" fontId="44" fillId="24" borderId="14" xfId="51" applyNumberFormat="1" applyFont="1" applyFill="1" applyBorder="1" applyAlignment="1">
      <alignment horizontal="right" vertical="center"/>
    </xf>
    <xf numFmtId="0" fontId="44" fillId="24" borderId="0" xfId="51" applyFont="1" applyFill="1" applyAlignment="1">
      <alignment horizontal="left" vertical="center"/>
    </xf>
    <xf numFmtId="0" fontId="44" fillId="24" borderId="102" xfId="51" applyFont="1" applyFill="1" applyBorder="1" applyAlignment="1">
      <alignment horizontal="left" vertical="center"/>
    </xf>
    <xf numFmtId="0" fontId="44" fillId="24" borderId="102" xfId="51" applyFont="1" applyFill="1" applyBorder="1" applyAlignment="1">
      <alignment horizontal="center" vertical="center"/>
    </xf>
    <xf numFmtId="0" fontId="44" fillId="24" borderId="103" xfId="51" applyFont="1" applyFill="1" applyBorder="1" applyAlignment="1">
      <alignment horizontal="center" vertical="center"/>
    </xf>
    <xf numFmtId="4" fontId="44" fillId="24" borderId="103" xfId="51" applyNumberFormat="1" applyFont="1" applyFill="1" applyBorder="1" applyAlignment="1">
      <alignment horizontal="right" vertical="center"/>
    </xf>
    <xf numFmtId="166" fontId="0" fillId="0" borderId="0" xfId="69" applyFont="1"/>
    <xf numFmtId="166" fontId="44" fillId="24" borderId="1" xfId="73" applyFont="1" applyFill="1" applyBorder="1" applyAlignment="1" applyProtection="1">
      <alignment vertical="center"/>
    </xf>
    <xf numFmtId="0" fontId="45" fillId="24" borderId="99" xfId="51" applyFont="1" applyFill="1" applyBorder="1" applyAlignment="1">
      <alignment vertical="top"/>
    </xf>
    <xf numFmtId="0" fontId="45" fillId="24" borderId="77" xfId="51" applyFont="1" applyFill="1" applyBorder="1" applyAlignment="1">
      <alignment vertical="top"/>
    </xf>
    <xf numFmtId="0" fontId="44" fillId="24" borderId="77" xfId="51" applyFont="1" applyFill="1" applyBorder="1" applyAlignment="1">
      <alignment vertical="center"/>
    </xf>
    <xf numFmtId="0" fontId="44" fillId="24" borderId="100" xfId="51" applyFont="1" applyFill="1" applyBorder="1" applyAlignment="1">
      <alignment vertical="center"/>
    </xf>
    <xf numFmtId="0" fontId="45" fillId="24" borderId="0" xfId="51" applyFont="1" applyFill="1" applyAlignment="1">
      <alignment vertical="top"/>
    </xf>
    <xf numFmtId="0" fontId="44" fillId="24" borderId="0" xfId="51" applyFont="1" applyFill="1" applyAlignment="1">
      <alignment vertical="top" wrapText="1"/>
    </xf>
    <xf numFmtId="0" fontId="44" fillId="24" borderId="13" xfId="51" applyFont="1" applyFill="1" applyBorder="1" applyAlignment="1">
      <alignment vertical="top" wrapText="1"/>
    </xf>
    <xf numFmtId="0" fontId="44" fillId="24" borderId="101" xfId="51" applyFont="1" applyFill="1" applyBorder="1" applyAlignment="1">
      <alignment vertical="top"/>
    </xf>
    <xf numFmtId="0" fontId="44" fillId="24" borderId="102" xfId="51" applyFont="1" applyFill="1" applyBorder="1" applyAlignment="1">
      <alignment vertical="top"/>
    </xf>
    <xf numFmtId="0" fontId="44" fillId="0" borderId="2" xfId="51" applyFont="1" applyFill="1" applyBorder="1" applyAlignment="1">
      <alignment horizontal="left" vertical="center"/>
    </xf>
    <xf numFmtId="0" fontId="44" fillId="0" borderId="3" xfId="51" applyFont="1" applyFill="1" applyBorder="1" applyAlignment="1">
      <alignment vertical="center"/>
    </xf>
    <xf numFmtId="0" fontId="45" fillId="0" borderId="4" xfId="51" applyFont="1" applyFill="1" applyBorder="1" applyAlignment="1">
      <alignment vertical="center"/>
    </xf>
    <xf numFmtId="10" fontId="24" fillId="0" borderId="0" xfId="68" applyNumberFormat="1"/>
    <xf numFmtId="0" fontId="14" fillId="0" borderId="0" xfId="0" applyFont="1" applyAlignment="1">
      <alignment vertical="center"/>
    </xf>
    <xf numFmtId="174" fontId="39" fillId="21" borderId="61" xfId="0" applyNumberFormat="1" applyFont="1" applyFill="1" applyBorder="1" applyAlignment="1">
      <alignment horizontal="right" vertical="top" wrapText="1"/>
    </xf>
    <xf numFmtId="0" fontId="54" fillId="0" borderId="0" xfId="8" applyFont="1" applyBorder="1" applyAlignment="1"/>
    <xf numFmtId="0" fontId="12" fillId="0" borderId="0" xfId="0" applyFont="1" applyBorder="1"/>
    <xf numFmtId="0" fontId="0" fillId="0" borderId="0" xfId="0" applyBorder="1"/>
    <xf numFmtId="0" fontId="14" fillId="0" borderId="0" xfId="0" applyFont="1" applyBorder="1" applyAlignment="1">
      <alignment vertical="center"/>
    </xf>
    <xf numFmtId="0" fontId="11" fillId="0" borderId="0" xfId="0" applyFont="1" applyBorder="1"/>
    <xf numFmtId="0" fontId="45" fillId="24" borderId="12" xfId="51" applyFont="1" applyFill="1" applyBorder="1" applyAlignment="1">
      <alignment horizontal="left" vertical="center"/>
    </xf>
    <xf numFmtId="0" fontId="45" fillId="24" borderId="0" xfId="51" applyFont="1" applyFill="1" applyAlignment="1">
      <alignment horizontal="left" vertical="center"/>
    </xf>
    <xf numFmtId="4" fontId="44" fillId="24" borderId="2" xfId="51" applyNumberFormat="1" applyFont="1" applyFill="1" applyBorder="1" applyAlignment="1">
      <alignment horizontal="right" vertical="center"/>
    </xf>
    <xf numFmtId="4" fontId="44" fillId="24" borderId="3" xfId="51" applyNumberFormat="1" applyFont="1" applyFill="1" applyBorder="1" applyAlignment="1">
      <alignment horizontal="right" vertical="center"/>
    </xf>
    <xf numFmtId="4" fontId="44" fillId="24" borderId="4" xfId="51" applyNumberFormat="1" applyFont="1" applyFill="1" applyBorder="1" applyAlignment="1">
      <alignment horizontal="right" vertical="center"/>
    </xf>
    <xf numFmtId="0" fontId="44" fillId="24" borderId="102" xfId="51" applyFont="1" applyFill="1" applyBorder="1" applyAlignment="1">
      <alignment horizontal="justify" vertical="center" wrapText="1"/>
    </xf>
    <xf numFmtId="0" fontId="44" fillId="24" borderId="103" xfId="51" applyFont="1" applyFill="1" applyBorder="1" applyAlignment="1">
      <alignment horizontal="justify" vertical="center" wrapText="1"/>
    </xf>
    <xf numFmtId="0" fontId="45" fillId="24" borderId="77" xfId="51" applyFont="1" applyFill="1" applyBorder="1" applyAlignment="1">
      <alignment horizontal="center" vertical="center"/>
    </xf>
    <xf numFmtId="0" fontId="45" fillId="24" borderId="102" xfId="51" applyFont="1" applyFill="1" applyBorder="1" applyAlignment="1">
      <alignment horizontal="center" vertical="center"/>
    </xf>
    <xf numFmtId="0" fontId="45" fillId="24" borderId="100" xfId="51" applyFont="1" applyFill="1" applyBorder="1" applyAlignment="1">
      <alignment horizontal="center" vertical="center"/>
    </xf>
    <xf numFmtId="0" fontId="45" fillId="24" borderId="103" xfId="51" applyFont="1" applyFill="1" applyBorder="1" applyAlignment="1">
      <alignment horizontal="center" vertical="center"/>
    </xf>
    <xf numFmtId="0" fontId="44" fillId="24" borderId="0" xfId="51" applyFont="1" applyFill="1" applyAlignment="1">
      <alignment horizontal="left" vertical="center"/>
    </xf>
    <xf numFmtId="0" fontId="44" fillId="24" borderId="0" xfId="51" applyFont="1" applyFill="1" applyAlignment="1">
      <alignment horizontal="center" vertical="center"/>
    </xf>
    <xf numFmtId="0" fontId="44" fillId="24" borderId="13" xfId="51" applyFont="1" applyFill="1" applyBorder="1" applyAlignment="1">
      <alignment horizontal="center" vertical="center"/>
    </xf>
    <xf numFmtId="0" fontId="45" fillId="24" borderId="99" xfId="51" applyFont="1" applyFill="1" applyBorder="1" applyAlignment="1">
      <alignment horizontal="center" vertical="center"/>
    </xf>
    <xf numFmtId="0" fontId="45" fillId="24" borderId="101" xfId="51" applyFont="1" applyFill="1" applyBorder="1" applyAlignment="1">
      <alignment horizontal="center" vertical="center"/>
    </xf>
    <xf numFmtId="0" fontId="45" fillId="0" borderId="3" xfId="51" applyFont="1" applyFill="1" applyBorder="1" applyAlignment="1">
      <alignment horizontal="left" vertical="center" wrapText="1"/>
    </xf>
    <xf numFmtId="0" fontId="45" fillId="0" borderId="4" xfId="51" applyFont="1" applyFill="1" applyBorder="1" applyAlignment="1">
      <alignment horizontal="left" vertical="center" wrapText="1"/>
    </xf>
    <xf numFmtId="0" fontId="44" fillId="24" borderId="99" xfId="51" applyFont="1" applyFill="1" applyBorder="1" applyAlignment="1">
      <alignment horizontal="left" vertical="center"/>
    </xf>
    <xf numFmtId="0" fontId="44" fillId="24" borderId="77" xfId="51" applyFont="1" applyFill="1" applyBorder="1" applyAlignment="1">
      <alignment horizontal="left" vertical="center"/>
    </xf>
    <xf numFmtId="0" fontId="44" fillId="24" borderId="100" xfId="51" applyFont="1" applyFill="1" applyBorder="1" applyAlignment="1">
      <alignment horizontal="left" vertical="center"/>
    </xf>
    <xf numFmtId="0" fontId="44" fillId="24" borderId="101" xfId="51" applyFont="1" applyFill="1" applyBorder="1" applyAlignment="1">
      <alignment horizontal="left" vertical="center"/>
    </xf>
    <xf numFmtId="0" fontId="44" fillId="24" borderId="102" xfId="51" applyFont="1" applyFill="1" applyBorder="1" applyAlignment="1">
      <alignment horizontal="left" vertical="center"/>
    </xf>
    <xf numFmtId="0" fontId="44" fillId="24" borderId="103" xfId="51" applyFont="1" applyFill="1" applyBorder="1" applyAlignment="1">
      <alignment horizontal="left" vertical="center"/>
    </xf>
    <xf numFmtId="0" fontId="44" fillId="24" borderId="5" xfId="51" applyFont="1" applyFill="1" applyBorder="1" applyAlignment="1">
      <alignment horizontal="center" vertical="center"/>
    </xf>
    <xf numFmtId="0" fontId="44" fillId="24" borderId="6" xfId="51" applyFont="1" applyFill="1" applyBorder="1" applyAlignment="1">
      <alignment horizontal="center" vertical="center"/>
    </xf>
    <xf numFmtId="0" fontId="44" fillId="24" borderId="5" xfId="51" applyFont="1" applyFill="1" applyBorder="1" applyAlignment="1">
      <alignment horizontal="center" vertical="center" wrapText="1"/>
    </xf>
    <xf numFmtId="0" fontId="44" fillId="24" borderId="6" xfId="51" applyFont="1" applyFill="1" applyBorder="1" applyAlignment="1">
      <alignment horizontal="center" vertical="center" wrapText="1"/>
    </xf>
    <xf numFmtId="0" fontId="45" fillId="24" borderId="77" xfId="51" applyFont="1" applyFill="1" applyBorder="1" applyAlignment="1">
      <alignment horizontal="left" vertical="center"/>
    </xf>
    <xf numFmtId="0" fontId="2" fillId="0" borderId="96" xfId="8" applyFont="1" applyBorder="1"/>
    <xf numFmtId="0" fontId="54" fillId="0" borderId="97" xfId="8" applyFont="1" applyBorder="1"/>
    <xf numFmtId="0" fontId="54" fillId="0" borderId="98" xfId="8" applyFont="1" applyBorder="1"/>
    <xf numFmtId="0" fontId="2" fillId="0" borderId="66" xfId="8" applyFont="1" applyBorder="1"/>
    <xf numFmtId="0" fontId="2" fillId="0" borderId="0" xfId="8" applyFont="1"/>
    <xf numFmtId="0" fontId="2" fillId="0" borderId="51" xfId="8" applyFont="1" applyBorder="1"/>
    <xf numFmtId="0" fontId="53" fillId="0" borderId="66" xfId="8" applyFont="1" applyBorder="1"/>
    <xf numFmtId="0" fontId="53" fillId="0" borderId="0" xfId="8" applyFont="1"/>
    <xf numFmtId="0" fontId="53" fillId="0" borderId="0" xfId="8" applyFont="1" applyAlignment="1">
      <alignment horizontal="left" wrapText="1"/>
    </xf>
    <xf numFmtId="0" fontId="53" fillId="0" borderId="51" xfId="8" applyFont="1" applyBorder="1" applyAlignment="1">
      <alignment horizontal="left" wrapText="1"/>
    </xf>
    <xf numFmtId="0" fontId="54" fillId="0" borderId="70" xfId="8" applyFont="1" applyBorder="1" applyAlignment="1">
      <alignment wrapText="1"/>
    </xf>
    <xf numFmtId="0" fontId="54" fillId="0" borderId="71" xfId="8" applyFont="1" applyBorder="1" applyAlignment="1">
      <alignment wrapText="1"/>
    </xf>
    <xf numFmtId="0" fontId="54" fillId="0" borderId="72" xfId="8" applyFont="1" applyBorder="1" applyAlignment="1">
      <alignment wrapText="1"/>
    </xf>
    <xf numFmtId="0" fontId="56" fillId="0" borderId="71" xfId="8" applyFont="1" applyBorder="1" applyAlignment="1">
      <alignment wrapText="1"/>
    </xf>
    <xf numFmtId="0" fontId="56" fillId="0" borderId="79" xfId="8" applyFont="1" applyBorder="1" applyAlignment="1">
      <alignment wrapText="1"/>
    </xf>
    <xf numFmtId="0" fontId="57" fillId="0" borderId="41" xfId="8" applyFont="1" applyBorder="1"/>
    <xf numFmtId="0" fontId="58" fillId="0" borderId="36" xfId="8" applyFont="1" applyBorder="1"/>
    <xf numFmtId="0" fontId="58" fillId="0" borderId="42" xfId="8" applyFont="1" applyBorder="1"/>
    <xf numFmtId="0" fontId="54" fillId="0" borderId="43" xfId="8" applyFont="1" applyBorder="1" applyAlignment="1">
      <alignment horizontal="right"/>
    </xf>
    <xf numFmtId="0" fontId="54" fillId="0" borderId="30" xfId="8" applyFont="1" applyBorder="1" applyAlignment="1">
      <alignment horizontal="right"/>
    </xf>
    <xf numFmtId="0" fontId="54" fillId="0" borderId="44" xfId="8" applyFont="1" applyBorder="1" applyAlignment="1">
      <alignment horizontal="right"/>
    </xf>
    <xf numFmtId="0" fontId="54" fillId="0" borderId="70" xfId="8" applyFont="1" applyBorder="1" applyAlignment="1">
      <alignment horizontal="right"/>
    </xf>
    <xf numFmtId="0" fontId="54" fillId="0" borderId="71" xfId="8" applyFont="1" applyBorder="1" applyAlignment="1">
      <alignment horizontal="right"/>
    </xf>
    <xf numFmtId="0" fontId="54" fillId="0" borderId="79" xfId="8" applyFont="1" applyBorder="1" applyAlignment="1">
      <alignment horizontal="right"/>
    </xf>
    <xf numFmtId="0" fontId="54" fillId="0" borderId="81" xfId="8" applyFont="1" applyBorder="1" applyAlignment="1">
      <alignment horizontal="right"/>
    </xf>
    <xf numFmtId="0" fontId="54" fillId="0" borderId="63" xfId="8" applyFont="1" applyBorder="1" applyAlignment="1">
      <alignment horizontal="right"/>
    </xf>
    <xf numFmtId="0" fontId="54" fillId="0" borderId="85" xfId="8" applyFont="1" applyBorder="1" applyAlignment="1">
      <alignment horizontal="right"/>
    </xf>
    <xf numFmtId="0" fontId="57" fillId="0" borderId="36" xfId="8" applyFont="1" applyBorder="1"/>
    <xf numFmtId="0" fontId="57" fillId="0" borderId="42" xfId="8" applyFont="1" applyBorder="1"/>
    <xf numFmtId="0" fontId="2" fillId="0" borderId="17" xfId="8" applyFont="1" applyBorder="1" applyAlignment="1">
      <alignment vertical="center"/>
    </xf>
    <xf numFmtId="0" fontId="2" fillId="0" borderId="3" xfId="8" applyFont="1" applyBorder="1" applyAlignment="1">
      <alignment vertical="center"/>
    </xf>
    <xf numFmtId="0" fontId="2" fillId="0" borderId="4" xfId="8" applyFont="1" applyBorder="1" applyAlignment="1">
      <alignment vertical="center"/>
    </xf>
    <xf numFmtId="0" fontId="55" fillId="0" borderId="17" xfId="8" applyFont="1" applyBorder="1" applyAlignment="1">
      <alignment horizontal="center" vertical="center"/>
    </xf>
    <xf numFmtId="0" fontId="55" fillId="0" borderId="3" xfId="8" applyFont="1" applyBorder="1" applyAlignment="1">
      <alignment horizontal="center" vertical="center"/>
    </xf>
    <xf numFmtId="0" fontId="55" fillId="0" borderId="4" xfId="8" applyFont="1" applyBorder="1" applyAlignment="1">
      <alignment horizontal="center" vertical="center"/>
    </xf>
    <xf numFmtId="0" fontId="54" fillId="0" borderId="43" xfId="8" applyFont="1" applyBorder="1"/>
    <xf numFmtId="0" fontId="54" fillId="0" borderId="30" xfId="8" applyFont="1" applyBorder="1"/>
    <xf numFmtId="0" fontId="54" fillId="0" borderId="44" xfId="8" applyFont="1" applyBorder="1"/>
    <xf numFmtId="0" fontId="54" fillId="0" borderId="70" xfId="8" applyFont="1" applyBorder="1"/>
    <xf numFmtId="0" fontId="54" fillId="0" borderId="71" xfId="8" applyFont="1" applyBorder="1"/>
    <xf numFmtId="0" fontId="54" fillId="0" borderId="79" xfId="8" applyFont="1" applyBorder="1"/>
    <xf numFmtId="0" fontId="56" fillId="0" borderId="83" xfId="8" applyFont="1" applyBorder="1" applyAlignment="1">
      <alignment horizontal="center"/>
    </xf>
    <xf numFmtId="0" fontId="56" fillId="0" borderId="71" xfId="8" applyFont="1" applyBorder="1" applyAlignment="1">
      <alignment horizontal="center"/>
    </xf>
    <xf numFmtId="0" fontId="54" fillId="0" borderId="81" xfId="8" applyFont="1" applyBorder="1" applyAlignment="1">
      <alignment vertical="top" wrapText="1"/>
    </xf>
    <xf numFmtId="0" fontId="54" fillId="0" borderId="82" xfId="8" applyFont="1" applyBorder="1" applyAlignment="1">
      <alignment vertical="top" wrapText="1"/>
    </xf>
    <xf numFmtId="0" fontId="54" fillId="0" borderId="86" xfId="8" applyFont="1" applyBorder="1" applyAlignment="1">
      <alignment vertical="top" wrapText="1"/>
    </xf>
    <xf numFmtId="0" fontId="54" fillId="0" borderId="87" xfId="8" applyFont="1" applyBorder="1" applyAlignment="1">
      <alignment vertical="top" wrapText="1"/>
    </xf>
    <xf numFmtId="0" fontId="56" fillId="0" borderId="83" xfId="8" applyFont="1" applyBorder="1"/>
    <xf numFmtId="0" fontId="56" fillId="0" borderId="72" xfId="8" applyFont="1" applyBorder="1"/>
    <xf numFmtId="0" fontId="54" fillId="0" borderId="84" xfId="8" applyFont="1" applyBorder="1" applyAlignment="1">
      <alignment horizontal="center" vertical="center"/>
    </xf>
    <xf numFmtId="0" fontId="54" fillId="0" borderId="63" xfId="8" applyFont="1" applyBorder="1" applyAlignment="1">
      <alignment horizontal="center" vertical="center"/>
    </xf>
    <xf numFmtId="0" fontId="54" fillId="0" borderId="85" xfId="8" applyFont="1" applyBorder="1" applyAlignment="1">
      <alignment horizontal="center" vertical="center"/>
    </xf>
    <xf numFmtId="0" fontId="54" fillId="0" borderId="88" xfId="8" applyFont="1" applyBorder="1" applyAlignment="1">
      <alignment horizontal="center" vertical="center"/>
    </xf>
    <xf numFmtId="0" fontId="54" fillId="0" borderId="89" xfId="8" applyFont="1" applyBorder="1" applyAlignment="1">
      <alignment horizontal="center" vertical="center"/>
    </xf>
    <xf numFmtId="0" fontId="54" fillId="0" borderId="90" xfId="8" applyFont="1" applyBorder="1" applyAlignment="1">
      <alignment horizontal="center" vertical="center"/>
    </xf>
    <xf numFmtId="10" fontId="54" fillId="0" borderId="35" xfId="8" applyNumberFormat="1" applyFont="1" applyBorder="1" applyAlignment="1">
      <alignment horizontal="center"/>
    </xf>
    <xf numFmtId="10" fontId="54" fillId="0" borderId="91" xfId="8" applyNumberFormat="1" applyFont="1" applyBorder="1" applyAlignment="1">
      <alignment horizontal="center"/>
    </xf>
    <xf numFmtId="0" fontId="57" fillId="0" borderId="41" xfId="8" applyFont="1" applyBorder="1" applyAlignment="1">
      <alignment horizontal="right"/>
    </xf>
    <xf numFmtId="0" fontId="57" fillId="0" borderId="36" xfId="8" applyFont="1" applyBorder="1" applyAlignment="1">
      <alignment horizontal="right"/>
    </xf>
    <xf numFmtId="0" fontId="57" fillId="0" borderId="42" xfId="8" applyFont="1" applyBorder="1" applyAlignment="1">
      <alignment horizontal="right"/>
    </xf>
    <xf numFmtId="0" fontId="2" fillId="0" borderId="3" xfId="8" applyFont="1" applyBorder="1" applyAlignment="1">
      <alignment horizontal="center" vertical="center"/>
    </xf>
    <xf numFmtId="0" fontId="2" fillId="0" borderId="4" xfId="8" applyFont="1" applyBorder="1" applyAlignment="1">
      <alignment horizontal="center" vertical="center"/>
    </xf>
    <xf numFmtId="0" fontId="56" fillId="0" borderId="70" xfId="8" applyFont="1" applyBorder="1" applyAlignment="1">
      <alignment horizontal="left"/>
    </xf>
    <xf numFmtId="0" fontId="54" fillId="0" borderId="71" xfId="8" applyFont="1" applyBorder="1" applyAlignment="1">
      <alignment horizontal="left"/>
    </xf>
    <xf numFmtId="0" fontId="54" fillId="0" borderId="72" xfId="8" applyFont="1" applyBorder="1" applyAlignment="1">
      <alignment horizontal="left"/>
    </xf>
    <xf numFmtId="0" fontId="57" fillId="0" borderId="34" xfId="8" applyFont="1" applyBorder="1" applyAlignment="1">
      <alignment horizontal="right"/>
    </xf>
    <xf numFmtId="0" fontId="55" fillId="0" borderId="17" xfId="8" applyFont="1" applyBorder="1" applyAlignment="1">
      <alignment horizontal="center"/>
    </xf>
    <xf numFmtId="0" fontId="55" fillId="0" borderId="3" xfId="8" applyFont="1" applyBorder="1" applyAlignment="1">
      <alignment horizontal="center"/>
    </xf>
    <xf numFmtId="0" fontId="55" fillId="0" borderId="4" xfId="8" applyFont="1" applyBorder="1" applyAlignment="1">
      <alignment horizontal="center"/>
    </xf>
    <xf numFmtId="0" fontId="56" fillId="0" borderId="76" xfId="8" applyFont="1" applyBorder="1" applyAlignment="1">
      <alignment vertical="top" wrapText="1"/>
    </xf>
    <xf numFmtId="0" fontId="56" fillId="0" borderId="77" xfId="8" applyFont="1" applyBorder="1" applyAlignment="1">
      <alignment vertical="top" wrapText="1"/>
    </xf>
    <xf numFmtId="0" fontId="56" fillId="0" borderId="78" xfId="8" applyFont="1" applyBorder="1"/>
    <xf numFmtId="0" fontId="56" fillId="0" borderId="30" xfId="8" applyFont="1" applyBorder="1"/>
    <xf numFmtId="0" fontId="56" fillId="0" borderId="44" xfId="8" applyFont="1" applyBorder="1"/>
    <xf numFmtId="0" fontId="54" fillId="0" borderId="70" xfId="8" applyFont="1" applyBorder="1" applyAlignment="1">
      <alignment horizontal="left"/>
    </xf>
    <xf numFmtId="0" fontId="54" fillId="0" borderId="79" xfId="8" applyFont="1" applyBorder="1" applyAlignment="1">
      <alignment horizontal="left"/>
    </xf>
    <xf numFmtId="0" fontId="40" fillId="0" borderId="0" xfId="8" applyFont="1" applyBorder="1" applyAlignment="1">
      <alignment horizontal="center" vertical="center" wrapText="1"/>
    </xf>
    <xf numFmtId="0" fontId="40" fillId="0" borderId="0" xfId="8" applyFont="1" applyBorder="1" applyAlignment="1">
      <alignment horizontal="center" vertical="center"/>
    </xf>
    <xf numFmtId="0" fontId="40" fillId="0" borderId="0" xfId="8" applyFont="1" applyBorder="1"/>
    <xf numFmtId="0" fontId="55" fillId="0" borderId="64" xfId="8" applyFont="1" applyBorder="1" applyAlignment="1">
      <alignment horizontal="center"/>
    </xf>
    <xf numFmtId="0" fontId="56" fillId="0" borderId="37" xfId="8" applyFont="1" applyBorder="1" applyAlignment="1">
      <alignment horizontal="center"/>
    </xf>
    <xf numFmtId="0" fontId="56" fillId="0" borderId="69" xfId="8" applyFont="1" applyBorder="1" applyAlignment="1">
      <alignment horizontal="center"/>
    </xf>
    <xf numFmtId="0" fontId="21" fillId="0" borderId="1" xfId="68" applyFont="1" applyBorder="1" applyAlignment="1">
      <alignment horizontal="right" vertical="center" wrapText="1"/>
    </xf>
    <xf numFmtId="0" fontId="15" fillId="0" borderId="1" xfId="68" applyFont="1" applyBorder="1" applyAlignment="1" applyProtection="1">
      <alignment horizontal="left" vertical="center" wrapText="1"/>
      <protection locked="0"/>
    </xf>
    <xf numFmtId="0" fontId="47" fillId="0" borderId="1" xfId="68" applyFont="1" applyBorder="1" applyAlignment="1">
      <alignment horizontal="center" vertical="center"/>
    </xf>
    <xf numFmtId="0" fontId="41" fillId="0" borderId="0" xfId="68" applyFont="1" applyAlignment="1">
      <alignment horizontal="center" vertical="center"/>
    </xf>
    <xf numFmtId="0" fontId="45" fillId="0" borderId="1" xfId="68" applyFont="1" applyBorder="1" applyAlignment="1">
      <alignment horizontal="center" vertical="center"/>
    </xf>
    <xf numFmtId="43" fontId="46" fillId="0" borderId="1" xfId="69" applyNumberFormat="1" applyFont="1" applyFill="1" applyBorder="1" applyAlignment="1" applyProtection="1">
      <alignment horizontal="center" vertical="center"/>
    </xf>
    <xf numFmtId="39" fontId="45" fillId="22" borderId="1" xfId="70" applyNumberFormat="1" applyFont="1" applyFill="1" applyBorder="1" applyAlignment="1">
      <alignment horizontal="center" vertical="center" wrapText="1"/>
    </xf>
    <xf numFmtId="0" fontId="45" fillId="22" borderId="1" xfId="51" applyFont="1" applyFill="1" applyBorder="1" applyAlignment="1">
      <alignment horizontal="center" vertical="center" wrapText="1"/>
    </xf>
    <xf numFmtId="172" fontId="45" fillId="22" borderId="1" xfId="70" applyNumberFormat="1" applyFont="1" applyFill="1" applyBorder="1" applyAlignment="1">
      <alignment horizontal="center" vertical="center" wrapText="1"/>
    </xf>
    <xf numFmtId="39" fontId="50" fillId="22" borderId="1" xfId="70" applyNumberFormat="1" applyFont="1" applyFill="1" applyBorder="1" applyAlignment="1">
      <alignment horizontal="center" vertical="center" wrapText="1"/>
    </xf>
    <xf numFmtId="39" fontId="45" fillId="22" borderId="2" xfId="70" applyNumberFormat="1" applyFont="1" applyFill="1" applyBorder="1" applyAlignment="1">
      <alignment horizontal="center" vertical="center" wrapText="1"/>
    </xf>
    <xf numFmtId="39" fontId="45" fillId="22" borderId="4" xfId="70" applyNumberFormat="1" applyFont="1" applyFill="1" applyBorder="1" applyAlignment="1">
      <alignment horizontal="center" vertical="center" wrapText="1"/>
    </xf>
    <xf numFmtId="0" fontId="15" fillId="0" borderId="2" xfId="68" applyFont="1" applyBorder="1" applyAlignment="1">
      <alignment horizontal="center" vertical="center"/>
    </xf>
    <xf numFmtId="0" fontId="15" fillId="0" borderId="3" xfId="68" applyFont="1" applyBorder="1" applyAlignment="1">
      <alignment horizontal="center" vertical="center"/>
    </xf>
    <xf numFmtId="0" fontId="15" fillId="0" borderId="4" xfId="68" applyFont="1" applyBorder="1" applyAlignment="1">
      <alignment horizontal="center" vertical="center"/>
    </xf>
    <xf numFmtId="39" fontId="45" fillId="22" borderId="3" xfId="7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43" xfId="9" applyFont="1" applyBorder="1" applyAlignment="1">
      <alignment horizontal="center" vertical="center"/>
    </xf>
    <xf numFmtId="0" fontId="23" fillId="0" borderId="30" xfId="9" applyFont="1" applyBorder="1" applyAlignment="1">
      <alignment horizontal="center" vertical="center"/>
    </xf>
    <xf numFmtId="0" fontId="23" fillId="0" borderId="44" xfId="9" applyFont="1" applyBorder="1" applyAlignment="1">
      <alignment horizontal="center" vertical="center"/>
    </xf>
    <xf numFmtId="39" fontId="22" fillId="5" borderId="45" xfId="9" applyNumberFormat="1" applyFont="1" applyFill="1" applyBorder="1" applyAlignment="1">
      <alignment horizontal="center" vertical="center"/>
    </xf>
    <xf numFmtId="39" fontId="22" fillId="5" borderId="50" xfId="9" applyNumberFormat="1" applyFont="1" applyFill="1" applyBorder="1" applyAlignment="1">
      <alignment horizontal="center" vertical="center"/>
    </xf>
    <xf numFmtId="0" fontId="22" fillId="0" borderId="46" xfId="9" applyFont="1" applyBorder="1" applyAlignment="1">
      <alignment horizontal="center" vertical="center"/>
    </xf>
    <xf numFmtId="0" fontId="22" fillId="0" borderId="47" xfId="9" applyFont="1" applyBorder="1" applyAlignment="1">
      <alignment horizontal="center" vertical="center"/>
    </xf>
    <xf numFmtId="0" fontId="22" fillId="0" borderId="48" xfId="9" applyFont="1" applyBorder="1" applyAlignment="1">
      <alignment horizontal="center" vertical="center"/>
    </xf>
    <xf numFmtId="0" fontId="23" fillId="0" borderId="37" xfId="9" applyFont="1" applyBorder="1" applyAlignment="1">
      <alignment horizontal="center" vertical="center"/>
    </xf>
    <xf numFmtId="0" fontId="23" fillId="0" borderId="38" xfId="9" applyFont="1" applyBorder="1" applyAlignment="1">
      <alignment horizontal="center" vertical="center"/>
    </xf>
    <xf numFmtId="0" fontId="23" fillId="0" borderId="39" xfId="9" applyFont="1" applyBorder="1" applyAlignment="1">
      <alignment horizontal="center" vertical="center"/>
    </xf>
    <xf numFmtId="0" fontId="23" fillId="0" borderId="40" xfId="9" applyFont="1" applyBorder="1" applyAlignment="1">
      <alignment horizontal="center" vertical="center"/>
    </xf>
    <xf numFmtId="10" fontId="22" fillId="3" borderId="24" xfId="9" applyNumberFormat="1" applyFont="1" applyFill="1" applyBorder="1" applyAlignment="1">
      <alignment horizontal="center" vertical="center"/>
    </xf>
    <xf numFmtId="10" fontId="22" fillId="3" borderId="15" xfId="9" applyNumberFormat="1" applyFont="1" applyFill="1" applyBorder="1" applyAlignment="1">
      <alignment horizontal="center" vertical="center"/>
    </xf>
    <xf numFmtId="0" fontId="22" fillId="0" borderId="41" xfId="9" applyFont="1" applyBorder="1" applyAlignment="1">
      <alignment horizontal="center" vertical="center"/>
    </xf>
    <xf numFmtId="0" fontId="22" fillId="0" borderId="36" xfId="9" applyFont="1" applyBorder="1" applyAlignment="1">
      <alignment horizontal="center" vertical="center"/>
    </xf>
    <xf numFmtId="0" fontId="22" fillId="0" borderId="42" xfId="9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9" applyFont="1" applyAlignment="1">
      <alignment horizontal="center" vertical="center"/>
    </xf>
    <xf numFmtId="0" fontId="22" fillId="0" borderId="19" xfId="9" applyFont="1" applyBorder="1" applyAlignment="1">
      <alignment horizontal="center" vertical="center"/>
    </xf>
    <xf numFmtId="0" fontId="22" fillId="0" borderId="25" xfId="9" applyFont="1" applyBorder="1" applyAlignment="1">
      <alignment horizontal="center" vertical="center"/>
    </xf>
    <xf numFmtId="0" fontId="22" fillId="0" borderId="20" xfId="9" applyFont="1" applyBorder="1" applyAlignment="1">
      <alignment horizontal="center" vertical="center"/>
    </xf>
    <xf numFmtId="0" fontId="22" fillId="0" borderId="14" xfId="9" applyFont="1" applyBorder="1" applyAlignment="1">
      <alignment horizontal="center" vertical="center"/>
    </xf>
    <xf numFmtId="0" fontId="22" fillId="0" borderId="24" xfId="9" applyFont="1" applyBorder="1" applyAlignment="1">
      <alignment horizontal="center" vertical="center"/>
    </xf>
    <xf numFmtId="0" fontId="22" fillId="0" borderId="51" xfId="9" applyFont="1" applyBorder="1" applyAlignment="1">
      <alignment horizontal="center" vertical="center"/>
    </xf>
    <xf numFmtId="0" fontId="23" fillId="0" borderId="27" xfId="9" applyFont="1" applyBorder="1" applyAlignment="1">
      <alignment horizontal="center" vertical="center"/>
    </xf>
    <xf numFmtId="0" fontId="23" fillId="0" borderId="32" xfId="9" applyFont="1" applyBorder="1" applyAlignment="1">
      <alignment horizontal="center" vertical="center"/>
    </xf>
    <xf numFmtId="0" fontId="23" fillId="0" borderId="5" xfId="9" applyFont="1" applyBorder="1" applyAlignment="1">
      <alignment vertical="center" wrapText="1"/>
    </xf>
    <xf numFmtId="0" fontId="23" fillId="0" borderId="6" xfId="9" applyFont="1" applyBorder="1" applyAlignment="1">
      <alignment vertical="center" wrapText="1"/>
    </xf>
  </cellXfs>
  <cellStyles count="74">
    <cellStyle name="20% - Ênfase1 2" xfId="21" xr:uid="{E9F0619E-E907-4F71-A023-0C8D0B092A0A}"/>
    <cellStyle name="20% - Ênfase2 2" xfId="22" xr:uid="{C877C2A3-6225-4158-81DF-7435EA9C254D}"/>
    <cellStyle name="20% - Ênfase3 2" xfId="23" xr:uid="{88B9064A-E2DF-4CF6-BC8E-EDD539DBB26F}"/>
    <cellStyle name="20% - Ênfase4 2" xfId="24" xr:uid="{54CB7BAC-5299-49FF-8C4D-BE286F8A09D8}"/>
    <cellStyle name="20% - Ênfase5 2" xfId="25" xr:uid="{EEDC593C-57A4-4A33-BC6F-ADD6634F4BEA}"/>
    <cellStyle name="20% - Ênfase6 2" xfId="26" xr:uid="{D1A8D054-11D4-4BA5-B8C7-F4261A4EFF4C}"/>
    <cellStyle name="40% - Ênfase1 2" xfId="27" xr:uid="{4D45D6A6-0163-4D8D-89D0-89CF109B019A}"/>
    <cellStyle name="40% - Ênfase2 2" xfId="28" xr:uid="{5116C16B-791B-4989-AFB2-67CE7BD676AF}"/>
    <cellStyle name="40% - Ênfase3 2" xfId="29" xr:uid="{9EA510E1-8139-47D5-9116-FC7E40F6EC1F}"/>
    <cellStyle name="40% - Ênfase4 2" xfId="30" xr:uid="{AFA5015E-7050-4591-A8C2-1D244FD50950}"/>
    <cellStyle name="40% - Ênfase5 2" xfId="31" xr:uid="{E518D6A5-D26A-479A-91D8-59D3D9E4B760}"/>
    <cellStyle name="40% - Ênfase6 2" xfId="32" xr:uid="{868BACB5-1FEC-4874-9B95-FBC28296D414}"/>
    <cellStyle name="60% - Ênfase1 2" xfId="33" xr:uid="{E2DC7572-679D-44AE-9288-D3FF6931934D}"/>
    <cellStyle name="60% - Ênfase2 2" xfId="34" xr:uid="{84D8309E-5DBF-4C40-B07D-0DC3550E91B1}"/>
    <cellStyle name="60% - Ênfase3 2" xfId="35" xr:uid="{50BC9A36-9FCF-4195-8F0B-7E8A8420CCC0}"/>
    <cellStyle name="60% - Ênfase4 2" xfId="36" xr:uid="{77B9C4DB-2CF7-412C-8D38-EFFDCD100828}"/>
    <cellStyle name="60% - Ênfase5 2" xfId="37" xr:uid="{357F2089-ADA8-4173-AB52-67F5B875AC82}"/>
    <cellStyle name="60% - Ênfase6 2" xfId="38" xr:uid="{E3F76D7A-9084-4A40-8988-C894F5669837}"/>
    <cellStyle name="Bom 2" xfId="39" xr:uid="{726E8A67-989D-4937-A257-0FBD05F27C87}"/>
    <cellStyle name="Cálculo 2" xfId="40" xr:uid="{4543311F-B4E7-416B-867F-8502E724E30D}"/>
    <cellStyle name="Célula de Verificação 2" xfId="41" xr:uid="{5451E6A8-9E8F-4992-ACED-F860056F48BA}"/>
    <cellStyle name="Célula Vinculada 2" xfId="42" xr:uid="{3C7E64BA-D94A-4925-A494-A2710C827A45}"/>
    <cellStyle name="Ênfase1 2" xfId="43" xr:uid="{4783EC71-841A-4620-85CA-A47DD1575F6B}"/>
    <cellStyle name="Ênfase2 2" xfId="44" xr:uid="{2D268FD1-7568-496B-A817-2B1C34F6C1FE}"/>
    <cellStyle name="Ênfase3 2" xfId="45" xr:uid="{87920C16-0BF3-402F-8D91-B8B709B17825}"/>
    <cellStyle name="Ênfase4 2" xfId="46" xr:uid="{CB9360E3-075C-4572-82D5-1F2A9F4C6C59}"/>
    <cellStyle name="Ênfase5 2" xfId="47" xr:uid="{342E8CDC-B87D-45BD-A2D7-6B74E47B1550}"/>
    <cellStyle name="Ênfase6 2" xfId="48" xr:uid="{E5443F25-D00C-403E-8492-214BA42161E2}"/>
    <cellStyle name="Entrada 2" xfId="49" xr:uid="{6B44D2D1-50BD-4507-A5E9-D5B59F2B0391}"/>
    <cellStyle name="Moeda 2" xfId="2" xr:uid="{00000000-0005-0000-0000-000000000000}"/>
    <cellStyle name="Moeda 3" xfId="50" xr:uid="{51929833-9C5E-43CE-B259-8F6536A0062C}"/>
    <cellStyle name="Moeda 4" xfId="72" xr:uid="{F9C53982-CA6C-451E-924D-35548337DA75}"/>
    <cellStyle name="Normal" xfId="0" builtinId="0"/>
    <cellStyle name="Normal 10" xfId="68" xr:uid="{F124C684-1876-4575-A5B8-241E6FFD91B1}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2 2 2" xfId="51" xr:uid="{C1FA8762-0988-4C06-8CB8-8B5B7960D729}"/>
    <cellStyle name="Normal 2 3" xfId="20" xr:uid="{D9400418-C397-4CCF-A681-F2E6FC5B93C0}"/>
    <cellStyle name="Normal 3" xfId="6" xr:uid="{00000000-0005-0000-0000-000005000000}"/>
    <cellStyle name="Normal 3 2" xfId="7" xr:uid="{00000000-0005-0000-0000-000006000000}"/>
    <cellStyle name="Normal 3 3" xfId="8" xr:uid="{00000000-0005-0000-0000-000007000000}"/>
    <cellStyle name="Normal 3 4" xfId="52" xr:uid="{675A0227-AED4-48F7-BCBF-6F37F4F7D21A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 8" xfId="13" xr:uid="{00000000-0005-0000-0000-00000C000000}"/>
    <cellStyle name="Normal 9" xfId="14" xr:uid="{00000000-0005-0000-0000-00000D000000}"/>
    <cellStyle name="Normal_BDI" xfId="70" xr:uid="{869A2CAE-FF35-4534-950A-0231B322CD67}"/>
    <cellStyle name="Nota 2" xfId="53" xr:uid="{87022AA5-CA66-4287-89DC-FF1696E8EB24}"/>
    <cellStyle name="Porcentagem" xfId="1" builtinId="5"/>
    <cellStyle name="Porcentagem 2" xfId="15" xr:uid="{00000000-0005-0000-0000-00000F000000}"/>
    <cellStyle name="Porcentagem 2 2" xfId="55" xr:uid="{F7C9827E-E66F-40BC-B476-B8042685A5D2}"/>
    <cellStyle name="Porcentagem 3" xfId="54" xr:uid="{3FFFCDAB-AD3F-4355-A9CC-D527CD302D69}"/>
    <cellStyle name="Porcentagem 4" xfId="16" xr:uid="{00000000-0005-0000-0000-000010000000}"/>
    <cellStyle name="Saída 2" xfId="56" xr:uid="{62EAE8E1-7879-4024-A319-1831D53C368A}"/>
    <cellStyle name="Separador de milhares 2 3" xfId="73" xr:uid="{4098716C-A784-49E7-A192-2D6952E4BB1A}"/>
    <cellStyle name="Texto de Aviso 2" xfId="57" xr:uid="{7E8192D9-55D6-4376-9852-2FA3376EC18D}"/>
    <cellStyle name="Texto Explicativo 2" xfId="58" xr:uid="{98E76585-1ECC-4FF5-B7BA-D5B1E2BE6A1C}"/>
    <cellStyle name="Título 1 2" xfId="59" xr:uid="{67B3F086-0C39-49FD-8B4D-65EEEB59F986}"/>
    <cellStyle name="Título 2 2" xfId="60" xr:uid="{DAF1D465-E05F-4AFB-BB55-2B8B2CE0B082}"/>
    <cellStyle name="Título 3 2" xfId="61" xr:uid="{334FEC3A-CA66-4A0B-923E-1BB273BF3A2D}"/>
    <cellStyle name="Título 4 2" xfId="62" xr:uid="{DEB31497-16D7-4467-B094-3D4723A78B15}"/>
    <cellStyle name="Título 5" xfId="63" xr:uid="{FF54BF1A-F9A0-4430-92B4-40B3B2A525E1}"/>
    <cellStyle name="Total 2" xfId="64" xr:uid="{D5B0AF07-1BE2-460F-87B6-8E2B626A5526}"/>
    <cellStyle name="Vírgula 2" xfId="17" xr:uid="{00000000-0005-0000-0000-000011000000}"/>
    <cellStyle name="Vírgula 2 2" xfId="66" xr:uid="{4A8F350E-7FE1-4D0B-9860-B7149E91DEAE}"/>
    <cellStyle name="Vírgula 2 3" xfId="69" xr:uid="{B5917F2C-88FA-43BB-B257-2CAAAA5560D9}"/>
    <cellStyle name="Vírgula 2 4" xfId="71" xr:uid="{F5E6F753-CA5F-41D9-B5B4-40CD6CE3E8BB}"/>
    <cellStyle name="Vírgula 3" xfId="18" xr:uid="{00000000-0005-0000-0000-000012000000}"/>
    <cellStyle name="Vírgula 4" xfId="19" xr:uid="{00000000-0005-0000-0000-000013000000}"/>
    <cellStyle name="Vírgula 5" xfId="65" xr:uid="{839F0456-5E4E-42AC-BD06-8204A7A4B508}"/>
    <cellStyle name="Vírgula 6" xfId="67" xr:uid="{8D48126A-1F54-416C-B1C5-5B0D345F3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9</xdr:col>
      <xdr:colOff>124928</xdr:colOff>
      <xdr:row>6</xdr:row>
      <xdr:rowOff>8467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17FD6D-CFDA-49EB-BA74-40B0685C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200"/>
          <a:ext cx="4744553" cy="903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104775</xdr:rowOff>
    </xdr:from>
    <xdr:to>
      <xdr:col>8</xdr:col>
      <xdr:colOff>67778</xdr:colOff>
      <xdr:row>5</xdr:row>
      <xdr:rowOff>17992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56B5D93-6FA2-4666-88BB-B5F4B7C8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4775"/>
          <a:ext cx="4744553" cy="903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2489306</xdr:colOff>
      <xdr:row>0</xdr:row>
      <xdr:rowOff>100853</xdr:rowOff>
    </xdr:from>
    <xdr:to>
      <xdr:col>15</xdr:col>
      <xdr:colOff>327887</xdr:colOff>
      <xdr:row>5</xdr:row>
      <xdr:rowOff>112059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ABE3909-D13C-48BE-923F-947BBAB8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806" y="100853"/>
          <a:ext cx="6438295" cy="123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3</xdr:col>
      <xdr:colOff>85725</xdr:colOff>
      <xdr:row>4</xdr:row>
      <xdr:rowOff>173094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FE030A-9C03-409A-A55E-CB8B8BB0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4410075" cy="84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0</xdr:row>
      <xdr:rowOff>83344</xdr:rowOff>
    </xdr:from>
    <xdr:to>
      <xdr:col>7</xdr:col>
      <xdr:colOff>250032</xdr:colOff>
      <xdr:row>5</xdr:row>
      <xdr:rowOff>254029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777A56-AB3A-4B8A-B59F-D3259DFD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656" y="83344"/>
          <a:ext cx="5893594" cy="113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653143</xdr:colOff>
      <xdr:row>0</xdr:row>
      <xdr:rowOff>54429</xdr:rowOff>
    </xdr:from>
    <xdr:to>
      <xdr:col>5</xdr:col>
      <xdr:colOff>789213</xdr:colOff>
      <xdr:row>5</xdr:row>
      <xdr:rowOff>162399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33897DA-4A28-4EB5-A456-1AD68E1B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54429"/>
          <a:ext cx="6150427" cy="10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35718</xdr:rowOff>
    </xdr:from>
    <xdr:to>
      <xdr:col>7</xdr:col>
      <xdr:colOff>161584</xdr:colOff>
      <xdr:row>5</xdr:row>
      <xdr:rowOff>145389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DE9417-BF50-48D9-99D9-CFACAA22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35718"/>
          <a:ext cx="6150427" cy="10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E/AMBIENTAL%20ENGENHARIA/COSANPA/GLEBA%20I,%20II%20e%20III/AGUA/LICITA&#199;&#195;O%20II%20-%20TOMADA%20DE%20PRE&#199;OS/OR&#199;AMENTO/OR&#199;AMENTO%20LICITA&#199;&#195;O%20GLEBA%20I,%20II%20e%20III%20-%20TOMA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trab/tecsan/MC-Calc/MC-E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S2G%20CONSULTORIA/ETA%20S&#195;O%20BRAS%20C-D%20-%20JNETO/CD%20LICITA&#199;&#195;O/OR&#199;A%20ETA%20SAO%20BRAS%20RV%20JNETO%203%20(SAMPAIO)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\PUB_GT\Emendas%20Parlamentares%202007-revisado%20SEDURB\TUCUM&#195;\MC\TEXTO\Or&#231;a%20e%20Compo%20CACHOEIRA%20DO%20CO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TABELA RECURSOS"/>
      <sheetName val="CPU BÁSICA"/>
      <sheetName val="CPU BÁSICA 2"/>
      <sheetName val="CPU BÁSICA 1"/>
      <sheetName val="AUX 30 CONCRETO 35 MPa"/>
      <sheetName val="AUX 29 CHAMINÉ PV H = 1,00"/>
      <sheetName val="AUX 28 LASTRO DE SEIXO"/>
      <sheetName val="AUX 27 ESCAVAÇÃO MANUAL"/>
      <sheetName val="AUX 26 CONFECÇÃO SUPORTE "/>
      <sheetName val="AUX 25 CONFECÇÃO PLACA"/>
      <sheetName val="AUX 24 GUIA DE MADEIRA"/>
      <sheetName val="AUX 23 CONF TUBO 60"/>
      <sheetName val="AUX 22 ARGAMASSA 14"/>
      <sheetName val="AUX 21 ARGAMASSA 13"/>
      <sheetName val="AUX 20 AÇO CA 25"/>
      <sheetName val="AUX 19 AÇO CA 50"/>
      <sheetName val="AUX 18 AÇO CA 60"/>
      <sheetName val="AUX 17 CONCRETO CICLÓPICO 12"/>
      <sheetName val="AUX 16 CONCRETO 18 MPa TUBOS"/>
      <sheetName val="AUX 15 CONCRETO 25 MPa"/>
      <sheetName val="AUX 14 CONCRETO 20 MPa"/>
      <sheetName val="AUX 13 CONCRETO 15 MPa"/>
      <sheetName val="AUX 12 CONC 12 MPa"/>
      <sheetName val="AUX 11 CONCRETO 10 MPa"/>
      <sheetName val="AUX 10 FORMA COMP PLASTIIFCA"/>
      <sheetName val="AUX 09 FORMA COMUM"/>
      <sheetName val="AUX 08 USINAGEM CBUQ"/>
      <sheetName val="AUX 07 ESCAV CARGA JAZIDA"/>
      <sheetName val="AUX 06 EXPURGO JAZIDA"/>
      <sheetName val="AUX 05 LIMPEZA JAZIDA"/>
      <sheetName val="AUX 04 ALVENARIA DE TIJOLO"/>
      <sheetName val="AUX 03 FORNEC AÇO CA 60"/>
      <sheetName val="AUX 02 FORNEC AÇO CA 50"/>
      <sheetName val="AUX 01 FORNEC AÇO CA 25"/>
      <sheetName val="8.13 ARBUSTOS"/>
      <sheetName val="8.12 FORN IMPL PLACA SINAL"/>
      <sheetName val="8.11 PINTURA DE FAIXA"/>
      <sheetName val="8.10 FORNEC CAP-20"/>
      <sheetName val="8.9 FORNEC RR-2C"/>
      <sheetName val="8.8 FORNEC CM-30"/>
      <sheetName val="8.7TRANSPORTE MATERIAL JAZIDA"/>
      <sheetName val="8.6 CBUQ CAPA ROLAMENTO"/>
      <sheetName val="8.5 PINTURA LIGAÇÃO"/>
      <sheetName val="8.4 IMPRIMAÇÃO"/>
      <sheetName val="8.3 BASE"/>
      <sheetName val="8.2 SUBASE"/>
      <sheetName val="8.1 REGULARIZAÇÃO"/>
      <sheetName val="7.2 Instal eletrica"/>
      <sheetName val="6.5.4 Poste tubo galv.com lumin"/>
      <sheetName val="6.5.3 GUARDA RODAS"/>
      <sheetName val="6.5.2 GUARDA CORPO"/>
      <sheetName val="6.5.1 LAJE TRANSIÇÃO"/>
      <sheetName val="6.4.2.1 CIMBRAMNETO"/>
      <sheetName val="6.2.3 CONCRETO fck = 25,0 MPa"/>
      <sheetName val="6.1.2 PONTE SERVIÇO"/>
      <sheetName val="6.1.1 ESTACA PRE MOLD 30x30"/>
      <sheetName val="5.14 MANTA GEOTEXTIL (2)"/>
      <sheetName val="5.13 CAMADA DE AREIA"/>
      <sheetName val="5.12 CAMADA DE SEIXO"/>
      <sheetName val="5.11 GUARDA CORPO METALICO"/>
      <sheetName val="5.10 PASSEIO DE TIJOLO CERÂMICO"/>
      <sheetName val="5.9 CAMADA ENCH PASSEIO"/>
      <sheetName val="5.8 BANCO ARGAMASSA ARMADA"/>
      <sheetName val="5.7 GRAMA EM PLACA"/>
      <sheetName val="5.6 TERRA VEGETAL"/>
      <sheetName val="5.5 ESCOR DESCONTIUO VALA"/>
      <sheetName val="5.4 BOCA DE LOBO "/>
      <sheetName val="5.3 CX PASSAGEM TUBO 60"/>
      <sheetName val="5.2 MEIO FIO C SARJETA"/>
      <sheetName val="5.1 TUBULAÇÃO D=0,60 M"/>
      <sheetName val="4.2.6 JUNTA DILAT FUNGENBAND"/>
      <sheetName val="4.2.5 CONCRETO fck = 20,0 MPa"/>
      <sheetName val="4.2.4 AÇO CA 50"/>
      <sheetName val="4.2.3 FORMA"/>
      <sheetName val="4.2.2 LASTRO CONC MAGRO 10 MPa"/>
      <sheetName val="4.2.1 ESCAV MANUAL"/>
      <sheetName val="4.1.7 REATERRO MANUAL DE VALA"/>
      <sheetName val="4.1.6 MANTA GEOTEXTIL"/>
      <sheetName val="4.1.5 ESCAV MEC VALA"/>
      <sheetName val="4.1.4 PLACA PRE MOLDADA (2)"/>
      <sheetName val="4.1.3 PLACA PRE MOLDADA"/>
      <sheetName val="4.1.2 ESTACA PRE MOLDADA 20x20"/>
      <sheetName val="4.1.1 ESTACA PRE MOLDADA 25x25"/>
      <sheetName val="3.8 ESGOTAMENTO COM BOMBA"/>
      <sheetName val="3.7.3 COMPACTAÇÃO 100%"/>
      <sheetName val="3.6 MOMENTO TRANSP MAT 1a "/>
      <sheetName val="3.5 ESCAV MAT 1A CATEGORIA"/>
      <sheetName val="3.4 MOMENTO TRANSPORTE MAT AGUA"/>
      <sheetName val="3.3 ESCAV MAT COM AGUA"/>
      <sheetName val="3.2 EXEC ENSECADEIRA"/>
      <sheetName val="3.1 DESMATAMENTO MANUAL"/>
      <sheetName val="2.5  TRANSPORTE MAT REMOÇÃO"/>
      <sheetName val="2.4 REMOÇÃO DE ENTULHO"/>
      <sheetName val="2.3 DEMOL REM CONC ARMADO"/>
      <sheetName val="2.2 DEM REM ESTRUTURA MADEIRA"/>
      <sheetName val="2.1 REMANEJ FAMÍLIA"/>
      <sheetName val="1.5 Projeto executivo"/>
      <sheetName val="1.4 PLACA SINALIZAÇÃO"/>
      <sheetName val="1.3 LOC TOPOGRÁFICA"/>
      <sheetName val="1.2 Instal canteiro obras"/>
      <sheetName val=" 1.1 Mobilização e desmob "/>
      <sheetName val="Plan1"/>
    </sheetNames>
    <sheetDataSet>
      <sheetData sheetId="0"/>
      <sheetData sheetId="1">
        <row r="1">
          <cell r="G1" t="str">
            <v>BDI</v>
          </cell>
        </row>
        <row r="2">
          <cell r="C2" t="str">
            <v>Custo Unitário da Mão-de-obra</v>
          </cell>
          <cell r="G2">
            <v>0.23899999999999999</v>
          </cell>
        </row>
        <row r="3">
          <cell r="A3" t="str">
            <v>Item</v>
          </cell>
          <cell r="B3" t="str">
            <v>Código</v>
          </cell>
          <cell r="C3" t="str">
            <v>Denominação</v>
          </cell>
          <cell r="D3" t="str">
            <v>Valor mensal</v>
          </cell>
          <cell r="E3" t="str">
            <v>Encargos</v>
          </cell>
          <cell r="F3" t="str">
            <v>Custo Unitário</v>
          </cell>
          <cell r="G3" t="str">
            <v>Encargos sociais</v>
          </cell>
        </row>
        <row r="4">
          <cell r="A4">
            <v>1</v>
          </cell>
          <cell r="C4" t="str">
            <v>Salário Minimo</v>
          </cell>
          <cell r="D4">
            <v>300</v>
          </cell>
          <cell r="E4">
            <v>378.9</v>
          </cell>
          <cell r="F4">
            <v>3.0859000000000001</v>
          </cell>
          <cell r="G4">
            <v>1.2629999999999999</v>
          </cell>
        </row>
        <row r="5">
          <cell r="A5">
            <v>2</v>
          </cell>
          <cell r="B5" t="str">
            <v>T301</v>
          </cell>
          <cell r="C5" t="str">
            <v>MOTORISTA VEÍCULO LEVE</v>
          </cell>
          <cell r="D5">
            <v>870</v>
          </cell>
          <cell r="E5">
            <v>1098.81</v>
          </cell>
          <cell r="F5">
            <v>8.9490999999999996</v>
          </cell>
        </row>
        <row r="6">
          <cell r="A6">
            <v>3</v>
          </cell>
          <cell r="B6">
            <v>7302</v>
          </cell>
          <cell r="C6" t="str">
            <v>MOTORISTA DE CAMINHÃO</v>
          </cell>
          <cell r="D6">
            <v>960</v>
          </cell>
          <cell r="E6">
            <v>1212.48</v>
          </cell>
          <cell r="F6">
            <v>9.8749000000000002</v>
          </cell>
          <cell r="G6" t="str">
            <v>GRUPO 1</v>
          </cell>
        </row>
        <row r="7">
          <cell r="A7">
            <v>4</v>
          </cell>
          <cell r="B7" t="str">
            <v>T303</v>
          </cell>
          <cell r="C7" t="str">
            <v>MOTORISTA DE VEÍCULO ESPECIAL</v>
          </cell>
          <cell r="D7">
            <v>1020</v>
          </cell>
          <cell r="E7">
            <v>1288.26</v>
          </cell>
          <cell r="F7">
            <v>10.492100000000001</v>
          </cell>
          <cell r="G7" t="str">
            <v>GRUPO 2</v>
          </cell>
        </row>
        <row r="8">
          <cell r="A8">
            <v>5</v>
          </cell>
          <cell r="B8" t="str">
            <v>T311</v>
          </cell>
          <cell r="C8" t="str">
            <v>OPERADOR DE EQUIPAMENTO LEVE 1</v>
          </cell>
          <cell r="D8">
            <v>720</v>
          </cell>
          <cell r="E8">
            <v>909.36</v>
          </cell>
          <cell r="F8">
            <v>7.4062000000000001</v>
          </cell>
          <cell r="G8" t="str">
            <v>GRUPO 3</v>
          </cell>
        </row>
        <row r="9">
          <cell r="A9">
            <v>6</v>
          </cell>
          <cell r="B9" t="str">
            <v>T312</v>
          </cell>
          <cell r="C9" t="str">
            <v>OPERADOR DE EQUIPAMENTO LEVE 2</v>
          </cell>
          <cell r="D9">
            <v>810</v>
          </cell>
          <cell r="E9">
            <v>1023.03</v>
          </cell>
          <cell r="F9">
            <v>8.3320000000000007</v>
          </cell>
        </row>
        <row r="10">
          <cell r="A10">
            <v>7</v>
          </cell>
          <cell r="B10" t="str">
            <v>T313</v>
          </cell>
          <cell r="C10" t="str">
            <v>OPERADOR DE EQUIP. PESADO</v>
          </cell>
          <cell r="D10">
            <v>1050</v>
          </cell>
          <cell r="E10">
            <v>1326.15</v>
          </cell>
          <cell r="F10">
            <v>10.800700000000001</v>
          </cell>
        </row>
        <row r="11">
          <cell r="A11">
            <v>8</v>
          </cell>
          <cell r="B11" t="str">
            <v>T314</v>
          </cell>
          <cell r="C11" t="str">
            <v>OPERADOR DE EQUIP. ESPECIAL</v>
          </cell>
          <cell r="D11">
            <v>1110</v>
          </cell>
          <cell r="E11">
            <v>1401.93</v>
          </cell>
          <cell r="F11">
            <v>11.417899999999999</v>
          </cell>
        </row>
        <row r="12">
          <cell r="A12">
            <v>9</v>
          </cell>
          <cell r="B12" t="str">
            <v>T401</v>
          </cell>
          <cell r="C12" t="str">
            <v>PRÉ-MARCADOR</v>
          </cell>
          <cell r="D12">
            <v>1110</v>
          </cell>
          <cell r="E12">
            <v>1401.93</v>
          </cell>
          <cell r="F12">
            <v>11.417899999999999</v>
          </cell>
        </row>
        <row r="13">
          <cell r="A13">
            <v>10</v>
          </cell>
          <cell r="C13" t="str">
            <v>ASSISTENTE SOCIAL</v>
          </cell>
          <cell r="D13">
            <v>2100</v>
          </cell>
          <cell r="E13">
            <v>2652.3</v>
          </cell>
          <cell r="F13">
            <v>21.601400000000002</v>
          </cell>
        </row>
        <row r="14">
          <cell r="A14">
            <v>11</v>
          </cell>
          <cell r="B14" t="str">
            <v>T501</v>
          </cell>
          <cell r="C14" t="str">
            <v xml:space="preserve">ENCARREGADO DE TURMA </v>
          </cell>
          <cell r="D14">
            <v>1110</v>
          </cell>
          <cell r="E14">
            <v>1401.93</v>
          </cell>
          <cell r="F14">
            <v>11.417899999999999</v>
          </cell>
        </row>
        <row r="15">
          <cell r="A15">
            <v>12</v>
          </cell>
          <cell r="B15" t="str">
            <v>T511</v>
          </cell>
          <cell r="C15" t="str">
            <v>ENCARREGADO DE PAVIMENTAÇÃO</v>
          </cell>
          <cell r="D15">
            <v>2100</v>
          </cell>
          <cell r="E15">
            <v>2652.3</v>
          </cell>
          <cell r="F15">
            <v>21.601400000000002</v>
          </cell>
        </row>
        <row r="16">
          <cell r="A16">
            <v>13</v>
          </cell>
          <cell r="B16" t="str">
            <v>T512</v>
          </cell>
          <cell r="C16" t="str">
            <v>ENCARREGADO DE BRITAGEM</v>
          </cell>
          <cell r="D16">
            <v>2100</v>
          </cell>
          <cell r="E16">
            <v>2652.3</v>
          </cell>
          <cell r="F16">
            <v>21.601400000000002</v>
          </cell>
        </row>
        <row r="17">
          <cell r="A17">
            <v>14</v>
          </cell>
          <cell r="C17" t="str">
            <v>TOPOGRAFO</v>
          </cell>
          <cell r="D17">
            <v>1230</v>
          </cell>
          <cell r="E17">
            <v>1553.49</v>
          </cell>
          <cell r="F17">
            <v>12.652200000000001</v>
          </cell>
        </row>
        <row r="18">
          <cell r="A18">
            <v>15</v>
          </cell>
          <cell r="B18" t="str">
            <v>T602</v>
          </cell>
          <cell r="C18" t="str">
            <v>MONTADOR</v>
          </cell>
          <cell r="D18">
            <v>780</v>
          </cell>
          <cell r="E18">
            <v>985.14</v>
          </cell>
          <cell r="F18">
            <v>8.0234000000000005</v>
          </cell>
        </row>
        <row r="19">
          <cell r="A19">
            <v>16</v>
          </cell>
          <cell r="B19" t="str">
            <v>T603</v>
          </cell>
          <cell r="C19" t="str">
            <v>CARPINTEIRO</v>
          </cell>
          <cell r="D19">
            <v>780</v>
          </cell>
          <cell r="E19">
            <v>985.14</v>
          </cell>
          <cell r="F19">
            <v>8.0234000000000005</v>
          </cell>
        </row>
        <row r="20">
          <cell r="A20">
            <v>17</v>
          </cell>
          <cell r="B20" t="str">
            <v>T604</v>
          </cell>
          <cell r="C20" t="str">
            <v>PEDREIRO</v>
          </cell>
          <cell r="D20">
            <v>780</v>
          </cell>
          <cell r="E20">
            <v>985.14</v>
          </cell>
          <cell r="F20">
            <v>8.0234000000000005</v>
          </cell>
        </row>
        <row r="21">
          <cell r="A21">
            <v>18</v>
          </cell>
          <cell r="B21" t="str">
            <v>T605</v>
          </cell>
          <cell r="C21" t="str">
            <v>ARMADOR</v>
          </cell>
          <cell r="D21">
            <v>780</v>
          </cell>
          <cell r="E21">
            <v>985.14</v>
          </cell>
          <cell r="F21">
            <v>8.0234000000000005</v>
          </cell>
        </row>
        <row r="22">
          <cell r="A22">
            <v>19</v>
          </cell>
          <cell r="B22" t="str">
            <v>T606</v>
          </cell>
          <cell r="C22" t="str">
            <v>FERREIRO</v>
          </cell>
          <cell r="D22">
            <v>780</v>
          </cell>
          <cell r="E22">
            <v>985.14</v>
          </cell>
          <cell r="F22">
            <v>8.0234000000000005</v>
          </cell>
        </row>
        <row r="23">
          <cell r="A23">
            <v>20</v>
          </cell>
          <cell r="B23" t="str">
            <v>T607</v>
          </cell>
          <cell r="C23" t="str">
            <v>PINTOR</v>
          </cell>
          <cell r="D23">
            <v>780</v>
          </cell>
          <cell r="E23">
            <v>985.14</v>
          </cell>
          <cell r="F23">
            <v>8.0234000000000005</v>
          </cell>
        </row>
        <row r="24">
          <cell r="A24">
            <v>21</v>
          </cell>
          <cell r="B24" t="str">
            <v>T608</v>
          </cell>
          <cell r="C24" t="str">
            <v>SOLDADOR</v>
          </cell>
          <cell r="D24">
            <v>780</v>
          </cell>
          <cell r="E24">
            <v>985.14</v>
          </cell>
          <cell r="F24">
            <v>8.0234000000000005</v>
          </cell>
        </row>
        <row r="25">
          <cell r="A25">
            <v>22</v>
          </cell>
          <cell r="B25" t="str">
            <v>T610</v>
          </cell>
          <cell r="C25" t="str">
            <v>SERRALHEIRO</v>
          </cell>
          <cell r="D25">
            <v>780</v>
          </cell>
          <cell r="E25">
            <v>985.14</v>
          </cell>
          <cell r="F25">
            <v>8.0234000000000005</v>
          </cell>
        </row>
        <row r="26">
          <cell r="A26">
            <v>23</v>
          </cell>
          <cell r="B26" t="str">
            <v>T701</v>
          </cell>
          <cell r="C26" t="str">
            <v>SERVENTE</v>
          </cell>
          <cell r="D26">
            <v>570</v>
          </cell>
          <cell r="E26">
            <v>719.91</v>
          </cell>
          <cell r="F26">
            <v>5.8632</v>
          </cell>
        </row>
        <row r="27">
          <cell r="A27">
            <v>24</v>
          </cell>
          <cell r="B27" t="str">
            <v>T702</v>
          </cell>
          <cell r="C27" t="str">
            <v>AJUDANTE</v>
          </cell>
          <cell r="D27">
            <v>630</v>
          </cell>
          <cell r="E27">
            <v>795.69</v>
          </cell>
          <cell r="F27">
            <v>6.4804000000000004</v>
          </cell>
        </row>
        <row r="28">
          <cell r="A28">
            <v>25</v>
          </cell>
          <cell r="C28" t="str">
            <v>ELETRICISTA</v>
          </cell>
          <cell r="D28">
            <v>780</v>
          </cell>
          <cell r="E28">
            <v>985.14</v>
          </cell>
          <cell r="F28">
            <v>8.0234000000000005</v>
          </cell>
        </row>
        <row r="29">
          <cell r="A29">
            <v>26</v>
          </cell>
          <cell r="C29" t="str">
            <v>ADIC. M.O. - FERRAMENTAS</v>
          </cell>
          <cell r="F29">
            <v>0.15509999999999999</v>
          </cell>
        </row>
        <row r="30">
          <cell r="A30">
            <v>27</v>
          </cell>
          <cell r="C30" t="str">
            <v>ADIC. M.O. - FERRAMENTAS</v>
          </cell>
          <cell r="F30">
            <v>0.2051</v>
          </cell>
        </row>
        <row r="32">
          <cell r="C32" t="str">
            <v>Custo Horário de Equipamentos</v>
          </cell>
        </row>
        <row r="33">
          <cell r="A33" t="str">
            <v>Item</v>
          </cell>
          <cell r="B33" t="str">
            <v>Código</v>
          </cell>
          <cell r="C33" t="str">
            <v>Equipamento</v>
          </cell>
          <cell r="D33" t="str">
            <v>Aquisição</v>
          </cell>
          <cell r="E33" t="str">
            <v>Improdutivo</v>
          </cell>
          <cell r="F33" t="str">
            <v>Operativo</v>
          </cell>
        </row>
        <row r="34">
          <cell r="A34">
            <v>30</v>
          </cell>
          <cell r="B34" t="str">
            <v>E001</v>
          </cell>
          <cell r="C34" t="str">
            <v>TRATOR DE ESTEIRA NH 7D (67 kW)</v>
          </cell>
          <cell r="E34">
            <v>10.800700000000001</v>
          </cell>
          <cell r="F34">
            <v>105.14709999999999</v>
          </cell>
        </row>
        <row r="35">
          <cell r="A35">
            <v>31</v>
          </cell>
          <cell r="B35" t="str">
            <v>E002</v>
          </cell>
          <cell r="C35" t="str">
            <v>TRATOR DE ESTEIRA CAT D6M (106 KW)</v>
          </cell>
          <cell r="E35">
            <v>10.800700000000001</v>
          </cell>
          <cell r="F35">
            <v>183.96770000000001</v>
          </cell>
        </row>
        <row r="36">
          <cell r="A36">
            <v>32</v>
          </cell>
          <cell r="B36" t="str">
            <v>E003</v>
          </cell>
          <cell r="C36" t="str">
            <v>TRATOR DE ESTEIRA CAT D8R (228 kW)</v>
          </cell>
          <cell r="E36">
            <v>10.800700000000001</v>
          </cell>
          <cell r="F36">
            <v>355.20600000000002</v>
          </cell>
        </row>
        <row r="37">
          <cell r="A37">
            <v>33</v>
          </cell>
          <cell r="B37" t="str">
            <v>E006</v>
          </cell>
          <cell r="C37" t="str">
            <v>MOTONIVELADORA CAT 120H (100 kW)</v>
          </cell>
          <cell r="E37">
            <v>11.417899999999999</v>
          </cell>
          <cell r="F37">
            <v>124.56229999999999</v>
          </cell>
        </row>
        <row r="38">
          <cell r="A38">
            <v>34</v>
          </cell>
          <cell r="B38" t="str">
            <v>E007</v>
          </cell>
          <cell r="C38" t="str">
            <v>TRATOR AGRÍCOLA M F-292/4 (77 kW)</v>
          </cell>
          <cell r="E38">
            <v>8.3320000000000007</v>
          </cell>
          <cell r="F38">
            <v>66.749700000000004</v>
          </cell>
        </row>
        <row r="39">
          <cell r="A39">
            <v>35</v>
          </cell>
          <cell r="B39" t="str">
            <v>E009</v>
          </cell>
          <cell r="C39" t="str">
            <v>CARREGAD. PNEUS CAT  924G  1,80 M3 ( 89 kW)</v>
          </cell>
          <cell r="E39">
            <v>10.800700000000001</v>
          </cell>
          <cell r="F39">
            <v>102.96259999999999</v>
          </cell>
        </row>
        <row r="40">
          <cell r="A40">
            <v>36</v>
          </cell>
          <cell r="B40" t="str">
            <v>E010</v>
          </cell>
          <cell r="C40" t="str">
            <v>CARREGAD. PNEUS CAT 950G 2,90 M3 (135 kW)</v>
          </cell>
          <cell r="E40">
            <v>10.800700000000001</v>
          </cell>
          <cell r="F40">
            <v>167.08199999999999</v>
          </cell>
        </row>
        <row r="41">
          <cell r="A41">
            <v>37</v>
          </cell>
          <cell r="B41" t="str">
            <v>E011</v>
          </cell>
          <cell r="C41" t="str">
            <v>RETROESCAVADEIRA MF-86HF (57 kW)</v>
          </cell>
          <cell r="E41">
            <v>10.800700000000001</v>
          </cell>
          <cell r="F41">
            <v>55.758699999999997</v>
          </cell>
        </row>
        <row r="42">
          <cell r="A42">
            <v>38</v>
          </cell>
          <cell r="B42" t="str">
            <v>E013</v>
          </cell>
          <cell r="C42" t="str">
            <v>ROLO COMP PÉ CARNEIRO CA-25-PD  (85 kW)</v>
          </cell>
          <cell r="E42">
            <v>8.3320000000000007</v>
          </cell>
          <cell r="F42">
            <v>112.70350000000001</v>
          </cell>
        </row>
        <row r="43">
          <cell r="A43">
            <v>43</v>
          </cell>
          <cell r="B43" t="str">
            <v>E062</v>
          </cell>
          <cell r="C43" t="str">
            <v>ESCAVADEIRA HIDR. CAT 330CL (182 kW)</v>
          </cell>
          <cell r="E43">
            <v>11.417899999999999</v>
          </cell>
          <cell r="F43">
            <v>257.74020000000002</v>
          </cell>
        </row>
        <row r="44">
          <cell r="A44">
            <v>44</v>
          </cell>
          <cell r="B44" t="str">
            <v>E063</v>
          </cell>
          <cell r="C44" t="str">
            <v>ESCAVADEIRA HIDR. CAT 320CL (102 kW)</v>
          </cell>
          <cell r="E44">
            <v>11.417899999999999</v>
          </cell>
          <cell r="F44">
            <v>157.3682</v>
          </cell>
        </row>
        <row r="45">
          <cell r="A45">
            <v>47</v>
          </cell>
          <cell r="B45" t="str">
            <v>E101</v>
          </cell>
          <cell r="C45" t="str">
            <v>GRADE DE DISCOS GA 24 x 24</v>
          </cell>
          <cell r="E45">
            <v>0</v>
          </cell>
          <cell r="F45">
            <v>2.4575999999999998</v>
          </cell>
        </row>
        <row r="46">
          <cell r="A46">
            <v>48</v>
          </cell>
          <cell r="B46" t="str">
            <v>E102</v>
          </cell>
          <cell r="C46" t="str">
            <v>ROLO COMP TANDEM CC-422C (93 kW)</v>
          </cell>
          <cell r="E46">
            <v>8.3320000000000007</v>
          </cell>
          <cell r="F46">
            <v>132.7011</v>
          </cell>
        </row>
        <row r="47">
          <cell r="A47">
            <v>51</v>
          </cell>
          <cell r="B47" t="str">
            <v>E105</v>
          </cell>
          <cell r="C47" t="str">
            <v>ROLO COMP PNEUS SP 8000  (97 kW)</v>
          </cell>
          <cell r="E47">
            <v>8.3320000000000007</v>
          </cell>
          <cell r="F47">
            <v>111.97880000000001</v>
          </cell>
        </row>
        <row r="48">
          <cell r="A48">
            <v>55</v>
          </cell>
          <cell r="B48" t="str">
            <v>E107</v>
          </cell>
          <cell r="C48" t="str">
            <v>VASSOURA MECÂNICA REBOCÁVEL</v>
          </cell>
          <cell r="E48">
            <v>0</v>
          </cell>
          <cell r="F48">
            <v>4.0309999999999997</v>
          </cell>
        </row>
        <row r="49">
          <cell r="A49">
            <v>56</v>
          </cell>
          <cell r="B49" t="str">
            <v>E110</v>
          </cell>
          <cell r="C49" t="str">
            <v>TANQUE ESTOCAGEM DE ASFALTO 20.000 L</v>
          </cell>
          <cell r="E49">
            <v>0</v>
          </cell>
          <cell r="F49">
            <v>4.1859999999999999</v>
          </cell>
        </row>
        <row r="50">
          <cell r="A50">
            <v>57</v>
          </cell>
          <cell r="B50" t="str">
            <v>E111</v>
          </cell>
          <cell r="C50" t="str">
            <v>EQUIP. DISTR. ASFALTO S/ CAMINHÃO (150 kW)</v>
          </cell>
          <cell r="E50">
            <v>9.8749000000000002</v>
          </cell>
          <cell r="F50">
            <v>98.639300000000006</v>
          </cell>
        </row>
        <row r="51">
          <cell r="A51">
            <v>58</v>
          </cell>
          <cell r="B51" t="str">
            <v>E112</v>
          </cell>
          <cell r="C51" t="str">
            <v>AQUECEDOR DE FLUÍDO TÉRMICO</v>
          </cell>
          <cell r="E51">
            <v>0</v>
          </cell>
          <cell r="F51">
            <v>21.924800000000001</v>
          </cell>
        </row>
        <row r="52">
          <cell r="A52">
            <v>74</v>
          </cell>
          <cell r="B52" t="str">
            <v>E139</v>
          </cell>
          <cell r="C52" t="str">
            <v>ROLO COMP VIBRO LISO CA-25D  (86 kW)</v>
          </cell>
          <cell r="E52">
            <v>8.3320000000000007</v>
          </cell>
          <cell r="F52">
            <v>111.0277</v>
          </cell>
        </row>
        <row r="53">
          <cell r="A53">
            <v>75</v>
          </cell>
          <cell r="B53" t="str">
            <v>E147</v>
          </cell>
          <cell r="C53" t="str">
            <v>USINA ASFÁLTO A QUENTE 90/120 T/H (188 kW)</v>
          </cell>
          <cell r="E53">
            <v>11.417899999999999</v>
          </cell>
          <cell r="F53">
            <v>200.3177</v>
          </cell>
        </row>
        <row r="54">
          <cell r="A54">
            <v>76</v>
          </cell>
          <cell r="B54" t="str">
            <v>E149</v>
          </cell>
          <cell r="C54" t="str">
            <v>VIBRO-ACAB. ASFÁLTO VDA-600BM (74 kW)</v>
          </cell>
          <cell r="E54">
            <v>11.417899999999999</v>
          </cell>
          <cell r="F54">
            <v>134.78290000000001</v>
          </cell>
        </row>
        <row r="55">
          <cell r="A55">
            <v>85</v>
          </cell>
          <cell r="B55" t="str">
            <v>E202</v>
          </cell>
          <cell r="C55" t="str">
            <v>COMPRESSOR DE AR 400 PCM (89 kW)</v>
          </cell>
          <cell r="E55">
            <v>8.3320000000000007</v>
          </cell>
          <cell r="F55">
            <v>63.345700000000001</v>
          </cell>
        </row>
        <row r="56">
          <cell r="A56">
            <v>86</v>
          </cell>
          <cell r="B56" t="str">
            <v>E208</v>
          </cell>
          <cell r="C56" t="str">
            <v>COMPRESSOR DE AR 200 PCM (58 kW)</v>
          </cell>
          <cell r="E56">
            <v>8.3320000000000007</v>
          </cell>
          <cell r="F56">
            <v>47.635599999999997</v>
          </cell>
        </row>
        <row r="57">
          <cell r="A57">
            <v>92</v>
          </cell>
          <cell r="B57" t="str">
            <v>E211</v>
          </cell>
          <cell r="C57" t="str">
            <v>MAQUINA P/ PINTURA (2 kW)</v>
          </cell>
          <cell r="E57">
            <v>0</v>
          </cell>
          <cell r="F57">
            <v>0.9577</v>
          </cell>
        </row>
        <row r="58">
          <cell r="A58">
            <v>93</v>
          </cell>
          <cell r="B58" t="str">
            <v>E210</v>
          </cell>
          <cell r="C58" t="str">
            <v>MARTELETE - ROMPEDOR 33 kg</v>
          </cell>
          <cell r="E58">
            <v>7.4062000000000001</v>
          </cell>
          <cell r="F58">
            <v>9.7596000000000007</v>
          </cell>
        </row>
        <row r="59">
          <cell r="A59">
            <v>94</v>
          </cell>
          <cell r="B59" t="str">
            <v>E302</v>
          </cell>
          <cell r="C59" t="str">
            <v>BETONEIRA - 320 L (4 kW)</v>
          </cell>
          <cell r="E59">
            <v>8.3320000000000007</v>
          </cell>
          <cell r="F59">
            <v>9.9809000000000001</v>
          </cell>
        </row>
        <row r="60">
          <cell r="A60">
            <v>98</v>
          </cell>
          <cell r="B60" t="str">
            <v>E303</v>
          </cell>
          <cell r="C60" t="str">
            <v>BETONEIRA - 750 L (9 kW)</v>
          </cell>
          <cell r="E60">
            <v>8.3320000000000007</v>
          </cell>
          <cell r="F60">
            <v>12.4125</v>
          </cell>
        </row>
        <row r="61">
          <cell r="A61">
            <v>99</v>
          </cell>
          <cell r="B61" t="str">
            <v>E304</v>
          </cell>
          <cell r="C61" t="str">
            <v>TRANSP. MANUAL - CARRINHO DE MÃO 80 L</v>
          </cell>
          <cell r="E61">
            <v>0</v>
          </cell>
          <cell r="F61">
            <v>0.13339999999999999</v>
          </cell>
        </row>
        <row r="62">
          <cell r="A62">
            <v>101</v>
          </cell>
          <cell r="B62" t="str">
            <v>E305</v>
          </cell>
          <cell r="C62" t="str">
            <v>TRANSP. MANUAL - GERICA 180 L</v>
          </cell>
          <cell r="E62">
            <v>0</v>
          </cell>
          <cell r="F62">
            <v>0.23350000000000001</v>
          </cell>
        </row>
        <row r="63">
          <cell r="A63">
            <v>103</v>
          </cell>
          <cell r="B63" t="str">
            <v>E306</v>
          </cell>
          <cell r="C63" t="str">
            <v>VIBRADOR DE CONC. - DE IMERSÃO (2 kW)</v>
          </cell>
          <cell r="E63">
            <v>7.4062000000000001</v>
          </cell>
          <cell r="F63">
            <v>8.8386999999999993</v>
          </cell>
        </row>
        <row r="64">
          <cell r="A64">
            <v>104</v>
          </cell>
          <cell r="B64" t="str">
            <v>E310</v>
          </cell>
          <cell r="C64" t="str">
            <v>FAB.PRÉ-MOLD CONC TUBOS D=0,60 M (2 kW)</v>
          </cell>
          <cell r="E64">
            <v>0</v>
          </cell>
          <cell r="F64">
            <v>7.3996000000000004</v>
          </cell>
        </row>
        <row r="65">
          <cell r="A65">
            <v>105</v>
          </cell>
          <cell r="B65" t="str">
            <v>E311</v>
          </cell>
          <cell r="C65" t="str">
            <v>FAB PRÉ-MOLD CONC TUBOS D=0,80 M (2 kW)</v>
          </cell>
          <cell r="E65">
            <v>0</v>
          </cell>
          <cell r="F65">
            <v>7.1071999999999997</v>
          </cell>
        </row>
        <row r="66">
          <cell r="A66">
            <v>106</v>
          </cell>
          <cell r="B66" t="str">
            <v>E312</v>
          </cell>
          <cell r="C66" t="str">
            <v>FAB PRÉ-MOLD CONC TUBOS D=1,00 M (2 kW)</v>
          </cell>
          <cell r="E66">
            <v>0</v>
          </cell>
          <cell r="F66">
            <v>7.4747000000000003</v>
          </cell>
        </row>
        <row r="67">
          <cell r="A67">
            <v>107</v>
          </cell>
          <cell r="B67" t="str">
            <v>E313</v>
          </cell>
          <cell r="C67" t="str">
            <v>FAB PRÉ-MOLD CONC TUBOS D=1,20 M (2 kW)</v>
          </cell>
          <cell r="E67">
            <v>0</v>
          </cell>
          <cell r="F67">
            <v>7.8887</v>
          </cell>
        </row>
        <row r="68">
          <cell r="A68">
            <v>108</v>
          </cell>
          <cell r="B68" t="str">
            <v>E314</v>
          </cell>
          <cell r="C68" t="str">
            <v>FAB PRÉ-MOLD CONC TUBOS D=1,50 M (2 kW)</v>
          </cell>
          <cell r="E68">
            <v>0</v>
          </cell>
          <cell r="F68">
            <v>7.8056999999999999</v>
          </cell>
        </row>
        <row r="69">
          <cell r="A69">
            <v>129</v>
          </cell>
          <cell r="B69" t="str">
            <v>E400</v>
          </cell>
          <cell r="C69" t="str">
            <v>CAMINHÃO BASCULANTE - 5 m3 - 8,8 t (155 kW)</v>
          </cell>
          <cell r="E69">
            <v>9.8749000000000002</v>
          </cell>
          <cell r="F69">
            <v>86.413799999999995</v>
          </cell>
        </row>
        <row r="70">
          <cell r="A70">
            <v>130</v>
          </cell>
          <cell r="B70" t="str">
            <v>E402</v>
          </cell>
          <cell r="C70" t="str">
            <v>CAMINHÃO CARROCERIA - 15t (170 kW)</v>
          </cell>
          <cell r="E70">
            <v>9.8749000000000002</v>
          </cell>
          <cell r="F70">
            <v>108.3706</v>
          </cell>
        </row>
        <row r="71">
          <cell r="A71">
            <v>131</v>
          </cell>
          <cell r="B71" t="str">
            <v>E403</v>
          </cell>
          <cell r="C71" t="str">
            <v>CAMINHÃO BASCULANTE 6 m3  (150 kW)</v>
          </cell>
          <cell r="E71">
            <v>9.8749000000000002</v>
          </cell>
          <cell r="F71">
            <v>97.9148</v>
          </cell>
        </row>
        <row r="72">
          <cell r="A72">
            <v>135</v>
          </cell>
          <cell r="B72" t="str">
            <v>E407</v>
          </cell>
          <cell r="C72" t="str">
            <v>CAMINHÃO TANQUE 10.000 L (170 kW)</v>
          </cell>
          <cell r="E72">
            <v>9.8749000000000002</v>
          </cell>
          <cell r="F72">
            <v>109.7187</v>
          </cell>
        </row>
        <row r="73">
          <cell r="A73">
            <v>136</v>
          </cell>
          <cell r="B73" t="str">
            <v>E408</v>
          </cell>
          <cell r="C73" t="str">
            <v>CAMINHÃO CARROCERIA - 4t (80 kW)</v>
          </cell>
          <cell r="E73">
            <v>9.8749000000000002</v>
          </cell>
          <cell r="F73">
            <v>54.107700000000001</v>
          </cell>
        </row>
        <row r="74">
          <cell r="A74">
            <v>137</v>
          </cell>
          <cell r="B74" t="str">
            <v>E416</v>
          </cell>
          <cell r="C74" t="str">
            <v>VEÍCULO LEVE - PICK UP (4 X 4) (98 kW)</v>
          </cell>
          <cell r="E74">
            <v>8.9490999999999996</v>
          </cell>
          <cell r="F74">
            <v>45.479300000000002</v>
          </cell>
        </row>
        <row r="75">
          <cell r="A75">
            <v>145</v>
          </cell>
          <cell r="B75" t="str">
            <v>E404</v>
          </cell>
          <cell r="C75" t="str">
            <v>CAMINHÃO BASCULANTE 10 m3 - 15 t (170 kW)</v>
          </cell>
          <cell r="E75">
            <v>9.8749000000000002</v>
          </cell>
          <cell r="F75">
            <v>111.63209999999999</v>
          </cell>
        </row>
        <row r="76">
          <cell r="A76">
            <v>146</v>
          </cell>
          <cell r="B76" t="str">
            <v>E432</v>
          </cell>
          <cell r="C76" t="str">
            <v>CAMINHÃO BASCULANTE 20 t (279 kW)</v>
          </cell>
          <cell r="E76">
            <v>9.8749000000000002</v>
          </cell>
          <cell r="F76">
            <v>166.3605</v>
          </cell>
        </row>
        <row r="77">
          <cell r="A77">
            <v>147</v>
          </cell>
          <cell r="B77" t="str">
            <v>E434</v>
          </cell>
          <cell r="C77" t="str">
            <v>CAMINHÃO CARROC C/ GUINDAUTO (150 kW)</v>
          </cell>
          <cell r="E77">
            <v>9.8749000000000002</v>
          </cell>
          <cell r="F77">
            <v>94.581900000000005</v>
          </cell>
        </row>
        <row r="78">
          <cell r="A78">
            <v>148</v>
          </cell>
        </row>
        <row r="79">
          <cell r="A79">
            <v>150</v>
          </cell>
          <cell r="B79" t="str">
            <v>E501</v>
          </cell>
          <cell r="C79" t="str">
            <v>GRUPO GERADOR 36 / 40 KVA (32 kW)</v>
          </cell>
          <cell r="E79">
            <v>8.3320000000000007</v>
          </cell>
          <cell r="F79">
            <v>33.636000000000003</v>
          </cell>
        </row>
        <row r="80">
          <cell r="A80">
            <v>151</v>
          </cell>
          <cell r="B80" t="str">
            <v>E503</v>
          </cell>
          <cell r="C80" t="str">
            <v>GRUPO GERADOR 164 / 180 KVA (144 kW)</v>
          </cell>
          <cell r="E80">
            <v>8.3320000000000007</v>
          </cell>
          <cell r="F80">
            <v>96.774699999999996</v>
          </cell>
        </row>
        <row r="81">
          <cell r="A81">
            <v>156</v>
          </cell>
          <cell r="B81" t="str">
            <v>E509</v>
          </cell>
          <cell r="C81" t="str">
            <v>GRUPO GERADOR 25,0 / 18,0 KVA (20 kW)</v>
          </cell>
          <cell r="E81">
            <v>8.3320000000000007</v>
          </cell>
          <cell r="F81">
            <v>21.651499999999999</v>
          </cell>
        </row>
        <row r="82">
          <cell r="A82">
            <v>162</v>
          </cell>
          <cell r="B82" t="str">
            <v>E903</v>
          </cell>
          <cell r="C82" t="str">
            <v>BATE-ESTACAS GRAV. 3.500/4.000 KG (160 kW)</v>
          </cell>
          <cell r="E82">
            <v>8.3320000000000007</v>
          </cell>
          <cell r="F82">
            <v>99.670699999999997</v>
          </cell>
        </row>
        <row r="83">
          <cell r="A83">
            <v>163</v>
          </cell>
          <cell r="B83" t="str">
            <v>E904</v>
          </cell>
          <cell r="C83" t="str">
            <v>SERRA CIRCULAR 12" (4 kW)</v>
          </cell>
          <cell r="E83">
            <v>0</v>
          </cell>
          <cell r="F83">
            <v>0.1948</v>
          </cell>
        </row>
        <row r="84">
          <cell r="A84">
            <v>165</v>
          </cell>
          <cell r="B84" t="str">
            <v>E906</v>
          </cell>
          <cell r="C84" t="str">
            <v>SOQUETE VIBRATÓRIO (2 kW)</v>
          </cell>
          <cell r="E84">
            <v>7.4062000000000001</v>
          </cell>
          <cell r="F84">
            <v>13.911199999999999</v>
          </cell>
        </row>
        <row r="85">
          <cell r="A85">
            <v>166</v>
          </cell>
          <cell r="B85" t="str">
            <v>E907</v>
          </cell>
          <cell r="C85" t="str">
            <v>CONJUNTO MOTO-BOMBA (11 kW)</v>
          </cell>
          <cell r="E85">
            <v>0</v>
          </cell>
          <cell r="F85">
            <v>13.8764</v>
          </cell>
        </row>
        <row r="86">
          <cell r="A86">
            <v>167</v>
          </cell>
          <cell r="B86" t="str">
            <v>E908</v>
          </cell>
          <cell r="C86" t="str">
            <v>MÁQUINA PINTURA - DERMAC FAIXAS (44 kW)</v>
          </cell>
          <cell r="E86">
            <v>11.417899999999999</v>
          </cell>
          <cell r="F86">
            <v>65.1999</v>
          </cell>
        </row>
        <row r="87">
          <cell r="A87">
            <v>169</v>
          </cell>
          <cell r="B87" t="str">
            <v>E910</v>
          </cell>
        </row>
        <row r="88">
          <cell r="A88">
            <v>170</v>
          </cell>
          <cell r="B88" t="str">
            <v>E917</v>
          </cell>
          <cell r="C88" t="str">
            <v>MÁQUINA UNIVERSAL CORTE (4 kW)</v>
          </cell>
          <cell r="E88">
            <v>7.4062000000000001</v>
          </cell>
          <cell r="F88">
            <v>11.594900000000001</v>
          </cell>
        </row>
        <row r="89">
          <cell r="A89">
            <v>171</v>
          </cell>
          <cell r="B89" t="str">
            <v>E918</v>
          </cell>
          <cell r="C89" t="str">
            <v>PRENSA EXCÊNTRICA (1 kW)</v>
          </cell>
          <cell r="E89">
            <v>0</v>
          </cell>
          <cell r="F89">
            <v>2.4619</v>
          </cell>
        </row>
        <row r="90">
          <cell r="A90">
            <v>172</v>
          </cell>
          <cell r="B90" t="str">
            <v>E919</v>
          </cell>
          <cell r="C90" t="str">
            <v>GUILHOTINA 8 t (3 kW)</v>
          </cell>
          <cell r="E90">
            <v>0</v>
          </cell>
          <cell r="F90">
            <v>4.2878999999999996</v>
          </cell>
        </row>
        <row r="91">
          <cell r="A91">
            <v>173</v>
          </cell>
          <cell r="B91" t="str">
            <v>E924</v>
          </cell>
          <cell r="C91" t="str">
            <v xml:space="preserve">EQUIP. PARA SOLDA </v>
          </cell>
          <cell r="E91">
            <v>0</v>
          </cell>
          <cell r="F91">
            <v>4.9500000000000002E-2</v>
          </cell>
        </row>
        <row r="93">
          <cell r="C93" t="str">
            <v>Custo Unitário de Materiais</v>
          </cell>
        </row>
        <row r="94">
          <cell r="A94" t="str">
            <v>Item</v>
          </cell>
          <cell r="B94" t="str">
            <v>Código</v>
          </cell>
          <cell r="C94" t="str">
            <v>Material</v>
          </cell>
          <cell r="D94" t="str">
            <v>Und</v>
          </cell>
          <cell r="E94" t="str">
            <v>Preço Unitário</v>
          </cell>
        </row>
        <row r="95">
          <cell r="A95">
            <v>212</v>
          </cell>
          <cell r="B95" t="str">
            <v>AM01</v>
          </cell>
          <cell r="C95" t="str">
            <v>AÇO CA 25 D = 4,2 mm</v>
          </cell>
          <cell r="D95" t="str">
            <v>KG</v>
          </cell>
          <cell r="E95">
            <v>4.4275000000000002</v>
          </cell>
        </row>
        <row r="96">
          <cell r="A96">
            <v>213</v>
          </cell>
          <cell r="B96" t="str">
            <v>AM02</v>
          </cell>
          <cell r="C96" t="str">
            <v>AÇO CA 25 D = 6,3 mm</v>
          </cell>
          <cell r="D96" t="str">
            <v>KG</v>
          </cell>
          <cell r="E96">
            <v>3.9904999999999999</v>
          </cell>
        </row>
        <row r="97">
          <cell r="A97">
            <v>215</v>
          </cell>
          <cell r="B97" t="str">
            <v>AM03</v>
          </cell>
          <cell r="C97" t="str">
            <v>AÇO CA 25 D = 10,0 mm</v>
          </cell>
          <cell r="D97" t="str">
            <v>KG</v>
          </cell>
          <cell r="E97">
            <v>3.3119999999999998</v>
          </cell>
        </row>
        <row r="98">
          <cell r="A98">
            <v>216</v>
          </cell>
          <cell r="B98" t="str">
            <v>AM04</v>
          </cell>
          <cell r="C98" t="str">
            <v>AÇO CA 50 D = 6,3 mm</v>
          </cell>
          <cell r="D98" t="str">
            <v>KG</v>
          </cell>
          <cell r="E98">
            <v>4.1859999999999999</v>
          </cell>
        </row>
        <row r="99">
          <cell r="A99">
            <v>217</v>
          </cell>
          <cell r="B99" t="str">
            <v>AM05</v>
          </cell>
          <cell r="C99" t="str">
            <v>AÇO CA 50 D = 10,0 mm</v>
          </cell>
          <cell r="D99" t="str">
            <v>KG</v>
          </cell>
          <cell r="E99">
            <v>3.4729999999999999</v>
          </cell>
        </row>
        <row r="100">
          <cell r="A100">
            <v>218</v>
          </cell>
          <cell r="B100" t="str">
            <v>AM06</v>
          </cell>
          <cell r="C100" t="str">
            <v>AÇO CA 60 D = 4,2 mm</v>
          </cell>
          <cell r="D100" t="str">
            <v>KG</v>
          </cell>
          <cell r="E100">
            <v>3.9904999999999999</v>
          </cell>
        </row>
        <row r="101">
          <cell r="A101">
            <v>219</v>
          </cell>
          <cell r="B101" t="str">
            <v>AM07</v>
          </cell>
          <cell r="C101" t="str">
            <v>AÇO CA 60 D = 5,0 mm</v>
          </cell>
          <cell r="D101" t="str">
            <v>KG</v>
          </cell>
          <cell r="E101">
            <v>3.8755000000000002</v>
          </cell>
        </row>
        <row r="102">
          <cell r="A102">
            <v>220</v>
          </cell>
          <cell r="B102" t="str">
            <v>AM08</v>
          </cell>
          <cell r="C102" t="str">
            <v>AÇO CA 60 D = 6,0 mm</v>
          </cell>
          <cell r="D102" t="str">
            <v>KG</v>
          </cell>
          <cell r="E102">
            <v>3.8755000000000002</v>
          </cell>
        </row>
        <row r="103">
          <cell r="A103">
            <v>235</v>
          </cell>
          <cell r="C103" t="str">
            <v>Casa padrão PMM</v>
          </cell>
          <cell r="D103" t="str">
            <v>gl</v>
          </cell>
          <cell r="E103">
            <v>8395</v>
          </cell>
        </row>
        <row r="104">
          <cell r="A104">
            <v>236</v>
          </cell>
          <cell r="B104" t="str">
            <v>AM35</v>
          </cell>
          <cell r="C104" t="str">
            <v>SEIXO COMERCIAL</v>
          </cell>
          <cell r="D104" t="str">
            <v>M3</v>
          </cell>
          <cell r="E104">
            <v>97.75</v>
          </cell>
        </row>
        <row r="105">
          <cell r="A105">
            <v>237</v>
          </cell>
          <cell r="B105" t="str">
            <v>M003</v>
          </cell>
          <cell r="C105" t="str">
            <v>ÓLEO COMBUSTÍVEL 1A</v>
          </cell>
          <cell r="D105" t="str">
            <v>L</v>
          </cell>
          <cell r="E105">
            <v>1.3524</v>
          </cell>
        </row>
        <row r="106">
          <cell r="A106">
            <v>238</v>
          </cell>
          <cell r="B106" t="str">
            <v>M101</v>
          </cell>
          <cell r="C106" t="str">
            <v>CIMENTO ASFÁLTICO CAP 20</v>
          </cell>
          <cell r="D106" t="str">
            <v>T</v>
          </cell>
          <cell r="E106">
            <v>2025.7135000000001</v>
          </cell>
        </row>
        <row r="107">
          <cell r="A107">
            <v>239</v>
          </cell>
          <cell r="B107" t="str">
            <v>M103</v>
          </cell>
          <cell r="C107" t="str">
            <v>ASFÁLTO DILUÍDO CM-30</v>
          </cell>
          <cell r="D107" t="str">
            <v>T</v>
          </cell>
          <cell r="E107">
            <v>2715.3915000000002</v>
          </cell>
        </row>
        <row r="108">
          <cell r="A108">
            <v>240</v>
          </cell>
          <cell r="B108" t="str">
            <v>M108</v>
          </cell>
          <cell r="C108" t="str">
            <v>EMULSÃO ASFÁLTICA RR-2C</v>
          </cell>
          <cell r="D108" t="str">
            <v>T</v>
          </cell>
          <cell r="E108">
            <v>1970.2260000000001</v>
          </cell>
        </row>
        <row r="109">
          <cell r="A109">
            <v>241</v>
          </cell>
          <cell r="B109" t="str">
            <v>M202</v>
          </cell>
          <cell r="C109" t="str">
            <v>CIMENTO PORTLAND CP-32</v>
          </cell>
          <cell r="D109" t="str">
            <v>KG</v>
          </cell>
          <cell r="E109">
            <v>0.46</v>
          </cell>
        </row>
        <row r="110">
          <cell r="A110">
            <v>242</v>
          </cell>
          <cell r="B110" t="str">
            <v>M319</v>
          </cell>
          <cell r="C110" t="str">
            <v>ARAME RECOZIDO no. 18</v>
          </cell>
          <cell r="D110" t="str">
            <v>KG</v>
          </cell>
          <cell r="E110">
            <v>5.7039999999999997</v>
          </cell>
        </row>
        <row r="111">
          <cell r="A111">
            <v>243</v>
          </cell>
          <cell r="B111" t="str">
            <v>M320</v>
          </cell>
          <cell r="C111" t="str">
            <v>PREGOS DE FERRO 18x30</v>
          </cell>
          <cell r="D111" t="str">
            <v>KG</v>
          </cell>
          <cell r="E111">
            <v>4.83</v>
          </cell>
        </row>
        <row r="112">
          <cell r="A112">
            <v>255</v>
          </cell>
          <cell r="C112" t="str">
            <v>REDE ELÉTRICA - TUBULAÇOES E CABOS</v>
          </cell>
          <cell r="D112" t="str">
            <v>M</v>
          </cell>
          <cell r="E112">
            <v>97.75</v>
          </cell>
        </row>
        <row r="113">
          <cell r="A113">
            <v>256</v>
          </cell>
          <cell r="C113" t="str">
            <v>POSTE TUBO AÇO GALVANIZADO.H =10,0 m C/ LUMINÁRIA</v>
          </cell>
          <cell r="D113" t="str">
            <v>CJ</v>
          </cell>
          <cell r="E113">
            <v>1801.7708</v>
          </cell>
        </row>
        <row r="114">
          <cell r="A114">
            <v>257</v>
          </cell>
          <cell r="B114" t="str">
            <v>M334</v>
          </cell>
          <cell r="C114" t="str">
            <v>PARAF. ZINCADO C/ FENDA 1 1/2" x 3/16"</v>
          </cell>
          <cell r="D114" t="str">
            <v>UN</v>
          </cell>
          <cell r="E114">
            <v>0.13800000000000001</v>
          </cell>
        </row>
        <row r="115">
          <cell r="A115">
            <v>290</v>
          </cell>
          <cell r="B115" t="str">
            <v>M335</v>
          </cell>
          <cell r="C115" t="str">
            <v>PARAF. ZINCADO FRANCÊS 4" x 5/16"</v>
          </cell>
          <cell r="D115" t="str">
            <v>UN</v>
          </cell>
          <cell r="E115">
            <v>0.59799999999999998</v>
          </cell>
        </row>
        <row r="116">
          <cell r="A116">
            <v>291</v>
          </cell>
          <cell r="B116" t="str">
            <v>M340</v>
          </cell>
          <cell r="C116" t="str">
            <v>TAMPÃO DE FERRO FUNDIDO</v>
          </cell>
          <cell r="D116" t="str">
            <v>UN</v>
          </cell>
          <cell r="E116">
            <v>375.70499999999998</v>
          </cell>
        </row>
        <row r="117">
          <cell r="A117">
            <v>294</v>
          </cell>
          <cell r="B117" t="str">
            <v>M343</v>
          </cell>
          <cell r="C117" t="str">
            <v>DEFENSA METÁLICA SEMI-MALEÁVEL SIMPLES</v>
          </cell>
          <cell r="D117" t="str">
            <v>MOD</v>
          </cell>
          <cell r="E117">
            <v>822.89400000000001</v>
          </cell>
        </row>
        <row r="118">
          <cell r="A118">
            <v>295</v>
          </cell>
          <cell r="C118" t="str">
            <v>CHAPA DE AÇO FINA</v>
          </cell>
          <cell r="D118" t="str">
            <v>M2</v>
          </cell>
          <cell r="E118">
            <v>52.9</v>
          </cell>
        </row>
        <row r="119">
          <cell r="A119">
            <v>300</v>
          </cell>
          <cell r="B119" t="str">
            <v>M398</v>
          </cell>
          <cell r="C119" t="str">
            <v xml:space="preserve">CHAPA DE AÇO </v>
          </cell>
          <cell r="D119" t="str">
            <v>KG</v>
          </cell>
          <cell r="E119">
            <v>4.83</v>
          </cell>
        </row>
        <row r="120">
          <cell r="A120">
            <v>303</v>
          </cell>
          <cell r="B120" t="str">
            <v>M346</v>
          </cell>
          <cell r="C120" t="str">
            <v>CHAPA DE AÇO no. 16 (TRATADA)</v>
          </cell>
          <cell r="D120" t="str">
            <v>M2</v>
          </cell>
          <cell r="E120">
            <v>112.7</v>
          </cell>
        </row>
        <row r="121">
          <cell r="A121">
            <v>304</v>
          </cell>
          <cell r="B121" t="str">
            <v>M401</v>
          </cell>
          <cell r="C121" t="str">
            <v>PONTALETES D=15 cm (TRONCO P/ ESC.)</v>
          </cell>
          <cell r="D121" t="str">
            <v>M</v>
          </cell>
          <cell r="E121">
            <v>1.6214999999999999</v>
          </cell>
        </row>
        <row r="122">
          <cell r="A122">
            <v>305</v>
          </cell>
          <cell r="B122" t="str">
            <v>M402</v>
          </cell>
          <cell r="C122" t="str">
            <v>PONTALETES D=20 cm (TRONCO P/ ESC.)</v>
          </cell>
          <cell r="D122" t="str">
            <v>M</v>
          </cell>
          <cell r="E122">
            <v>1.6214999999999999</v>
          </cell>
        </row>
        <row r="123">
          <cell r="A123">
            <v>306</v>
          </cell>
          <cell r="B123" t="str">
            <v>M409</v>
          </cell>
          <cell r="C123" t="str">
            <v>PRANCHÃO DE 1a 5,0 cm x 30,0 cm</v>
          </cell>
          <cell r="D123" t="str">
            <v>M</v>
          </cell>
          <cell r="E123">
            <v>17.25</v>
          </cell>
        </row>
        <row r="124">
          <cell r="A124">
            <v>308</v>
          </cell>
          <cell r="B124" t="str">
            <v>M410</v>
          </cell>
          <cell r="C124" t="str">
            <v>COMPENSADO RESINADO DE 17 mm</v>
          </cell>
          <cell r="D124" t="str">
            <v>M2</v>
          </cell>
          <cell r="E124">
            <v>17.107399999999998</v>
          </cell>
        </row>
        <row r="125">
          <cell r="A125">
            <v>309</v>
          </cell>
          <cell r="B125" t="str">
            <v>M406</v>
          </cell>
          <cell r="C125" t="str">
            <v>CAIBROS DE 7,5 cm x 7,5 cm</v>
          </cell>
          <cell r="D125" t="str">
            <v>M</v>
          </cell>
          <cell r="E125">
            <v>2.4609999999999999</v>
          </cell>
        </row>
        <row r="126">
          <cell r="A126">
            <v>310</v>
          </cell>
          <cell r="B126" t="str">
            <v>M407</v>
          </cell>
          <cell r="C126" t="str">
            <v>TÁBUA DE 1a 2,5 cm x 15,0 cm</v>
          </cell>
          <cell r="D126" t="str">
            <v>M</v>
          </cell>
          <cell r="E126">
            <v>2.7945000000000002</v>
          </cell>
        </row>
        <row r="127">
          <cell r="A127">
            <v>311</v>
          </cell>
          <cell r="B127" t="str">
            <v>M408</v>
          </cell>
          <cell r="C127" t="str">
            <v>TÁBUA DE 5a 2,5 cm x 30,0 cm</v>
          </cell>
          <cell r="D127" t="str">
            <v>M</v>
          </cell>
          <cell r="E127">
            <v>5.29</v>
          </cell>
        </row>
        <row r="128">
          <cell r="A128">
            <v>312</v>
          </cell>
          <cell r="B128" t="str">
            <v>M411</v>
          </cell>
          <cell r="C128" t="str">
            <v>COMPENSADO PLASTIFICADO DE 17 mm</v>
          </cell>
          <cell r="D128" t="str">
            <v>M2</v>
          </cell>
          <cell r="E128">
            <v>34.422600000000003</v>
          </cell>
        </row>
        <row r="129">
          <cell r="A129">
            <v>313</v>
          </cell>
          <cell r="B129" t="str">
            <v>M412</v>
          </cell>
          <cell r="C129" t="str">
            <v>GASTALHO 10 x 2,0 cm</v>
          </cell>
          <cell r="D129" t="str">
            <v>M</v>
          </cell>
          <cell r="E129">
            <v>1.38</v>
          </cell>
        </row>
        <row r="130">
          <cell r="A130">
            <v>314</v>
          </cell>
          <cell r="B130" t="str">
            <v>M413</v>
          </cell>
          <cell r="C130" t="str">
            <v>GASTALHO 7,5 x 2,5 cm</v>
          </cell>
          <cell r="D130" t="str">
            <v>M</v>
          </cell>
          <cell r="E130">
            <v>1.38</v>
          </cell>
        </row>
        <row r="131">
          <cell r="A131">
            <v>315</v>
          </cell>
          <cell r="B131" t="str">
            <v>M415</v>
          </cell>
          <cell r="C131" t="str">
            <v>TÁBUA 2,5 x 22,5 cm</v>
          </cell>
          <cell r="D131" t="str">
            <v>M</v>
          </cell>
          <cell r="E131">
            <v>4.2089999999999996</v>
          </cell>
        </row>
        <row r="132">
          <cell r="A132">
            <v>316</v>
          </cell>
          <cell r="B132" t="str">
            <v>M414</v>
          </cell>
          <cell r="C132" t="str">
            <v>PRANCHÃO 7,5 x 30,0 cm</v>
          </cell>
          <cell r="D132" t="str">
            <v>M</v>
          </cell>
          <cell r="E132">
            <v>34.5</v>
          </cell>
        </row>
        <row r="133">
          <cell r="A133">
            <v>325</v>
          </cell>
          <cell r="B133" t="str">
            <v>M601</v>
          </cell>
          <cell r="C133" t="str">
            <v>TINTA REFLETIVA ACRÍLICA P/ 2 ANOS</v>
          </cell>
          <cell r="D133" t="str">
            <v>L</v>
          </cell>
          <cell r="E133">
            <v>15.4643</v>
          </cell>
        </row>
        <row r="134">
          <cell r="A134">
            <v>326</v>
          </cell>
          <cell r="B134" t="str">
            <v>M602</v>
          </cell>
          <cell r="C134" t="str">
            <v>ADUBO NPK (4.14.8)</v>
          </cell>
          <cell r="D134" t="str">
            <v>KG</v>
          </cell>
          <cell r="E134">
            <v>0.89700000000000002</v>
          </cell>
        </row>
        <row r="135">
          <cell r="A135">
            <v>327</v>
          </cell>
          <cell r="B135" t="str">
            <v>M603</v>
          </cell>
          <cell r="C135" t="str">
            <v>INSETICIDA</v>
          </cell>
          <cell r="D135" t="str">
            <v>L</v>
          </cell>
          <cell r="E135">
            <v>26.45</v>
          </cell>
        </row>
        <row r="136">
          <cell r="A136">
            <v>328</v>
          </cell>
          <cell r="B136" t="str">
            <v>M604</v>
          </cell>
          <cell r="C136" t="str">
            <v>ADITIVO PLASTIMENT BV-40</v>
          </cell>
          <cell r="D136" t="str">
            <v>KG</v>
          </cell>
          <cell r="E136">
            <v>2.9580000000000002</v>
          </cell>
        </row>
        <row r="137">
          <cell r="A137">
            <v>330</v>
          </cell>
          <cell r="B137" t="str">
            <v>M609</v>
          </cell>
          <cell r="C137" t="str">
            <v>TINTA ESMALTE SINTÉTICO SEMI-FOSCO</v>
          </cell>
          <cell r="D137" t="str">
            <v>L</v>
          </cell>
          <cell r="E137">
            <v>13.409000000000001</v>
          </cell>
        </row>
        <row r="138">
          <cell r="A138">
            <v>331</v>
          </cell>
          <cell r="B138" t="str">
            <v>M611</v>
          </cell>
          <cell r="C138" t="str">
            <v>REDUTOR TIPO 2002 PRIM. QUALIDADE</v>
          </cell>
          <cell r="D138" t="str">
            <v>L</v>
          </cell>
          <cell r="E138">
            <v>8.2225000000000001</v>
          </cell>
        </row>
        <row r="139">
          <cell r="A139">
            <v>332</v>
          </cell>
          <cell r="B139" t="str">
            <v>M615</v>
          </cell>
          <cell r="C139" t="str">
            <v>MICROESFERAS PRE-MIX</v>
          </cell>
          <cell r="D139" t="str">
            <v>KG</v>
          </cell>
          <cell r="E139">
            <v>4.3470000000000004</v>
          </cell>
        </row>
        <row r="140">
          <cell r="A140">
            <v>333</v>
          </cell>
          <cell r="B140" t="str">
            <v>M616</v>
          </cell>
          <cell r="C140" t="str">
            <v>MICROESFERAS DROP-ON</v>
          </cell>
          <cell r="D140" t="str">
            <v>KG</v>
          </cell>
          <cell r="E140">
            <v>4.3470000000000004</v>
          </cell>
        </row>
        <row r="141">
          <cell r="A141">
            <v>344</v>
          </cell>
          <cell r="B141" t="str">
            <v>M621</v>
          </cell>
          <cell r="C141" t="str">
            <v>DESMOLDANTE</v>
          </cell>
          <cell r="D141" t="str">
            <v>KG</v>
          </cell>
          <cell r="E141">
            <v>3.6254</v>
          </cell>
        </row>
        <row r="142">
          <cell r="A142">
            <v>345</v>
          </cell>
          <cell r="B142" t="str">
            <v>M622</v>
          </cell>
          <cell r="C142" t="str">
            <v>Interplast N</v>
          </cell>
          <cell r="D142" t="str">
            <v>kg</v>
          </cell>
          <cell r="E142">
            <v>5.2554999999999996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EC9D-9BB5-4867-B259-B53E8D86B80E}">
  <dimension ref="A8:M29"/>
  <sheetViews>
    <sheetView tabSelected="1" topLeftCell="A9" workbookViewId="0">
      <selection activeCell="O13" sqref="O13"/>
    </sheetView>
  </sheetViews>
  <sheetFormatPr defaultRowHeight="12.75" x14ac:dyDescent="0.2"/>
  <cols>
    <col min="1" max="1" width="9.140625" style="173"/>
    <col min="2" max="2" width="11.28515625" style="173" customWidth="1"/>
    <col min="3" max="3" width="5.140625" style="173" customWidth="1"/>
    <col min="4" max="4" width="15" style="173" bestFit="1" customWidth="1"/>
    <col min="5" max="5" width="6.140625" style="173" customWidth="1"/>
    <col min="6" max="6" width="3.28515625" style="173" customWidth="1"/>
    <col min="7" max="10" width="9.140625" style="173"/>
    <col min="11" max="11" width="10.42578125" style="173" customWidth="1"/>
    <col min="12" max="12" width="9.140625" style="173"/>
    <col min="13" max="13" width="10.42578125" style="173" bestFit="1" customWidth="1"/>
    <col min="14" max="257" width="9.140625" style="173"/>
    <col min="258" max="258" width="11.28515625" style="173" customWidth="1"/>
    <col min="259" max="259" width="7.85546875" style="173" customWidth="1"/>
    <col min="260" max="260" width="15" style="173" bestFit="1" customWidth="1"/>
    <col min="261" max="261" width="15.85546875" style="173" bestFit="1" customWidth="1"/>
    <col min="262" max="268" width="9.140625" style="173"/>
    <col min="269" max="269" width="10.42578125" style="173" bestFit="1" customWidth="1"/>
    <col min="270" max="513" width="9.140625" style="173"/>
    <col min="514" max="514" width="11.28515625" style="173" customWidth="1"/>
    <col min="515" max="515" width="7.85546875" style="173" customWidth="1"/>
    <col min="516" max="516" width="15" style="173" bestFit="1" customWidth="1"/>
    <col min="517" max="517" width="15.85546875" style="173" bestFit="1" customWidth="1"/>
    <col min="518" max="524" width="9.140625" style="173"/>
    <col min="525" max="525" width="10.42578125" style="173" bestFit="1" customWidth="1"/>
    <col min="526" max="769" width="9.140625" style="173"/>
    <col min="770" max="770" width="11.28515625" style="173" customWidth="1"/>
    <col min="771" max="771" width="7.85546875" style="173" customWidth="1"/>
    <col min="772" max="772" width="15" style="173" bestFit="1" customWidth="1"/>
    <col min="773" max="773" width="15.85546875" style="173" bestFit="1" customWidth="1"/>
    <col min="774" max="780" width="9.140625" style="173"/>
    <col min="781" max="781" width="10.42578125" style="173" bestFit="1" customWidth="1"/>
    <col min="782" max="1025" width="9.140625" style="173"/>
    <col min="1026" max="1026" width="11.28515625" style="173" customWidth="1"/>
    <col min="1027" max="1027" width="7.85546875" style="173" customWidth="1"/>
    <col min="1028" max="1028" width="15" style="173" bestFit="1" customWidth="1"/>
    <col min="1029" max="1029" width="15.85546875" style="173" bestFit="1" customWidth="1"/>
    <col min="1030" max="1036" width="9.140625" style="173"/>
    <col min="1037" max="1037" width="10.42578125" style="173" bestFit="1" customWidth="1"/>
    <col min="1038" max="1281" width="9.140625" style="173"/>
    <col min="1282" max="1282" width="11.28515625" style="173" customWidth="1"/>
    <col min="1283" max="1283" width="7.85546875" style="173" customWidth="1"/>
    <col min="1284" max="1284" width="15" style="173" bestFit="1" customWidth="1"/>
    <col min="1285" max="1285" width="15.85546875" style="173" bestFit="1" customWidth="1"/>
    <col min="1286" max="1292" width="9.140625" style="173"/>
    <col min="1293" max="1293" width="10.42578125" style="173" bestFit="1" customWidth="1"/>
    <col min="1294" max="1537" width="9.140625" style="173"/>
    <col min="1538" max="1538" width="11.28515625" style="173" customWidth="1"/>
    <col min="1539" max="1539" width="7.85546875" style="173" customWidth="1"/>
    <col min="1540" max="1540" width="15" style="173" bestFit="1" customWidth="1"/>
    <col min="1541" max="1541" width="15.85546875" style="173" bestFit="1" customWidth="1"/>
    <col min="1542" max="1548" width="9.140625" style="173"/>
    <col min="1549" max="1549" width="10.42578125" style="173" bestFit="1" customWidth="1"/>
    <col min="1550" max="1793" width="9.140625" style="173"/>
    <col min="1794" max="1794" width="11.28515625" style="173" customWidth="1"/>
    <col min="1795" max="1795" width="7.85546875" style="173" customWidth="1"/>
    <col min="1796" max="1796" width="15" style="173" bestFit="1" customWidth="1"/>
    <col min="1797" max="1797" width="15.85546875" style="173" bestFit="1" customWidth="1"/>
    <col min="1798" max="1804" width="9.140625" style="173"/>
    <col min="1805" max="1805" width="10.42578125" style="173" bestFit="1" customWidth="1"/>
    <col min="1806" max="2049" width="9.140625" style="173"/>
    <col min="2050" max="2050" width="11.28515625" style="173" customWidth="1"/>
    <col min="2051" max="2051" width="7.85546875" style="173" customWidth="1"/>
    <col min="2052" max="2052" width="15" style="173" bestFit="1" customWidth="1"/>
    <col min="2053" max="2053" width="15.85546875" style="173" bestFit="1" customWidth="1"/>
    <col min="2054" max="2060" width="9.140625" style="173"/>
    <col min="2061" max="2061" width="10.42578125" style="173" bestFit="1" customWidth="1"/>
    <col min="2062" max="2305" width="9.140625" style="173"/>
    <col min="2306" max="2306" width="11.28515625" style="173" customWidth="1"/>
    <col min="2307" max="2307" width="7.85546875" style="173" customWidth="1"/>
    <col min="2308" max="2308" width="15" style="173" bestFit="1" customWidth="1"/>
    <col min="2309" max="2309" width="15.85546875" style="173" bestFit="1" customWidth="1"/>
    <col min="2310" max="2316" width="9.140625" style="173"/>
    <col min="2317" max="2317" width="10.42578125" style="173" bestFit="1" customWidth="1"/>
    <col min="2318" max="2561" width="9.140625" style="173"/>
    <col min="2562" max="2562" width="11.28515625" style="173" customWidth="1"/>
    <col min="2563" max="2563" width="7.85546875" style="173" customWidth="1"/>
    <col min="2564" max="2564" width="15" style="173" bestFit="1" customWidth="1"/>
    <col min="2565" max="2565" width="15.85546875" style="173" bestFit="1" customWidth="1"/>
    <col min="2566" max="2572" width="9.140625" style="173"/>
    <col min="2573" max="2573" width="10.42578125" style="173" bestFit="1" customWidth="1"/>
    <col min="2574" max="2817" width="9.140625" style="173"/>
    <col min="2818" max="2818" width="11.28515625" style="173" customWidth="1"/>
    <col min="2819" max="2819" width="7.85546875" style="173" customWidth="1"/>
    <col min="2820" max="2820" width="15" style="173" bestFit="1" customWidth="1"/>
    <col min="2821" max="2821" width="15.85546875" style="173" bestFit="1" customWidth="1"/>
    <col min="2822" max="2828" width="9.140625" style="173"/>
    <col min="2829" max="2829" width="10.42578125" style="173" bestFit="1" customWidth="1"/>
    <col min="2830" max="3073" width="9.140625" style="173"/>
    <col min="3074" max="3074" width="11.28515625" style="173" customWidth="1"/>
    <col min="3075" max="3075" width="7.85546875" style="173" customWidth="1"/>
    <col min="3076" max="3076" width="15" style="173" bestFit="1" customWidth="1"/>
    <col min="3077" max="3077" width="15.85546875" style="173" bestFit="1" customWidth="1"/>
    <col min="3078" max="3084" width="9.140625" style="173"/>
    <col min="3085" max="3085" width="10.42578125" style="173" bestFit="1" customWidth="1"/>
    <col min="3086" max="3329" width="9.140625" style="173"/>
    <col min="3330" max="3330" width="11.28515625" style="173" customWidth="1"/>
    <col min="3331" max="3331" width="7.85546875" style="173" customWidth="1"/>
    <col min="3332" max="3332" width="15" style="173" bestFit="1" customWidth="1"/>
    <col min="3333" max="3333" width="15.85546875" style="173" bestFit="1" customWidth="1"/>
    <col min="3334" max="3340" width="9.140625" style="173"/>
    <col min="3341" max="3341" width="10.42578125" style="173" bestFit="1" customWidth="1"/>
    <col min="3342" max="3585" width="9.140625" style="173"/>
    <col min="3586" max="3586" width="11.28515625" style="173" customWidth="1"/>
    <col min="3587" max="3587" width="7.85546875" style="173" customWidth="1"/>
    <col min="3588" max="3588" width="15" style="173" bestFit="1" customWidth="1"/>
    <col min="3589" max="3589" width="15.85546875" style="173" bestFit="1" customWidth="1"/>
    <col min="3590" max="3596" width="9.140625" style="173"/>
    <col min="3597" max="3597" width="10.42578125" style="173" bestFit="1" customWidth="1"/>
    <col min="3598" max="3841" width="9.140625" style="173"/>
    <col min="3842" max="3842" width="11.28515625" style="173" customWidth="1"/>
    <col min="3843" max="3843" width="7.85546875" style="173" customWidth="1"/>
    <col min="3844" max="3844" width="15" style="173" bestFit="1" customWidth="1"/>
    <col min="3845" max="3845" width="15.85546875" style="173" bestFit="1" customWidth="1"/>
    <col min="3846" max="3852" width="9.140625" style="173"/>
    <col min="3853" max="3853" width="10.42578125" style="173" bestFit="1" customWidth="1"/>
    <col min="3854" max="4097" width="9.140625" style="173"/>
    <col min="4098" max="4098" width="11.28515625" style="173" customWidth="1"/>
    <col min="4099" max="4099" width="7.85546875" style="173" customWidth="1"/>
    <col min="4100" max="4100" width="15" style="173" bestFit="1" customWidth="1"/>
    <col min="4101" max="4101" width="15.85546875" style="173" bestFit="1" customWidth="1"/>
    <col min="4102" max="4108" width="9.140625" style="173"/>
    <col min="4109" max="4109" width="10.42578125" style="173" bestFit="1" customWidth="1"/>
    <col min="4110" max="4353" width="9.140625" style="173"/>
    <col min="4354" max="4354" width="11.28515625" style="173" customWidth="1"/>
    <col min="4355" max="4355" width="7.85546875" style="173" customWidth="1"/>
    <col min="4356" max="4356" width="15" style="173" bestFit="1" customWidth="1"/>
    <col min="4357" max="4357" width="15.85546875" style="173" bestFit="1" customWidth="1"/>
    <col min="4358" max="4364" width="9.140625" style="173"/>
    <col min="4365" max="4365" width="10.42578125" style="173" bestFit="1" customWidth="1"/>
    <col min="4366" max="4609" width="9.140625" style="173"/>
    <col min="4610" max="4610" width="11.28515625" style="173" customWidth="1"/>
    <col min="4611" max="4611" width="7.85546875" style="173" customWidth="1"/>
    <col min="4612" max="4612" width="15" style="173" bestFit="1" customWidth="1"/>
    <col min="4613" max="4613" width="15.85546875" style="173" bestFit="1" customWidth="1"/>
    <col min="4614" max="4620" width="9.140625" style="173"/>
    <col min="4621" max="4621" width="10.42578125" style="173" bestFit="1" customWidth="1"/>
    <col min="4622" max="4865" width="9.140625" style="173"/>
    <col min="4866" max="4866" width="11.28515625" style="173" customWidth="1"/>
    <col min="4867" max="4867" width="7.85546875" style="173" customWidth="1"/>
    <col min="4868" max="4868" width="15" style="173" bestFit="1" customWidth="1"/>
    <col min="4869" max="4869" width="15.85546875" style="173" bestFit="1" customWidth="1"/>
    <col min="4870" max="4876" width="9.140625" style="173"/>
    <col min="4877" max="4877" width="10.42578125" style="173" bestFit="1" customWidth="1"/>
    <col min="4878" max="5121" width="9.140625" style="173"/>
    <col min="5122" max="5122" width="11.28515625" style="173" customWidth="1"/>
    <col min="5123" max="5123" width="7.85546875" style="173" customWidth="1"/>
    <col min="5124" max="5124" width="15" style="173" bestFit="1" customWidth="1"/>
    <col min="5125" max="5125" width="15.85546875" style="173" bestFit="1" customWidth="1"/>
    <col min="5126" max="5132" width="9.140625" style="173"/>
    <col min="5133" max="5133" width="10.42578125" style="173" bestFit="1" customWidth="1"/>
    <col min="5134" max="5377" width="9.140625" style="173"/>
    <col min="5378" max="5378" width="11.28515625" style="173" customWidth="1"/>
    <col min="5379" max="5379" width="7.85546875" style="173" customWidth="1"/>
    <col min="5380" max="5380" width="15" style="173" bestFit="1" customWidth="1"/>
    <col min="5381" max="5381" width="15.85546875" style="173" bestFit="1" customWidth="1"/>
    <col min="5382" max="5388" width="9.140625" style="173"/>
    <col min="5389" max="5389" width="10.42578125" style="173" bestFit="1" customWidth="1"/>
    <col min="5390" max="5633" width="9.140625" style="173"/>
    <col min="5634" max="5634" width="11.28515625" style="173" customWidth="1"/>
    <col min="5635" max="5635" width="7.85546875" style="173" customWidth="1"/>
    <col min="5636" max="5636" width="15" style="173" bestFit="1" customWidth="1"/>
    <col min="5637" max="5637" width="15.85546875" style="173" bestFit="1" customWidth="1"/>
    <col min="5638" max="5644" width="9.140625" style="173"/>
    <col min="5645" max="5645" width="10.42578125" style="173" bestFit="1" customWidth="1"/>
    <col min="5646" max="5889" width="9.140625" style="173"/>
    <col min="5890" max="5890" width="11.28515625" style="173" customWidth="1"/>
    <col min="5891" max="5891" width="7.85546875" style="173" customWidth="1"/>
    <col min="5892" max="5892" width="15" style="173" bestFit="1" customWidth="1"/>
    <col min="5893" max="5893" width="15.85546875" style="173" bestFit="1" customWidth="1"/>
    <col min="5894" max="5900" width="9.140625" style="173"/>
    <col min="5901" max="5901" width="10.42578125" style="173" bestFit="1" customWidth="1"/>
    <col min="5902" max="6145" width="9.140625" style="173"/>
    <col min="6146" max="6146" width="11.28515625" style="173" customWidth="1"/>
    <col min="6147" max="6147" width="7.85546875" style="173" customWidth="1"/>
    <col min="6148" max="6148" width="15" style="173" bestFit="1" customWidth="1"/>
    <col min="6149" max="6149" width="15.85546875" style="173" bestFit="1" customWidth="1"/>
    <col min="6150" max="6156" width="9.140625" style="173"/>
    <col min="6157" max="6157" width="10.42578125" style="173" bestFit="1" customWidth="1"/>
    <col min="6158" max="6401" width="9.140625" style="173"/>
    <col min="6402" max="6402" width="11.28515625" style="173" customWidth="1"/>
    <col min="6403" max="6403" width="7.85546875" style="173" customWidth="1"/>
    <col min="6404" max="6404" width="15" style="173" bestFit="1" customWidth="1"/>
    <col min="6405" max="6405" width="15.85546875" style="173" bestFit="1" customWidth="1"/>
    <col min="6406" max="6412" width="9.140625" style="173"/>
    <col min="6413" max="6413" width="10.42578125" style="173" bestFit="1" customWidth="1"/>
    <col min="6414" max="6657" width="9.140625" style="173"/>
    <col min="6658" max="6658" width="11.28515625" style="173" customWidth="1"/>
    <col min="6659" max="6659" width="7.85546875" style="173" customWidth="1"/>
    <col min="6660" max="6660" width="15" style="173" bestFit="1" customWidth="1"/>
    <col min="6661" max="6661" width="15.85546875" style="173" bestFit="1" customWidth="1"/>
    <col min="6662" max="6668" width="9.140625" style="173"/>
    <col min="6669" max="6669" width="10.42578125" style="173" bestFit="1" customWidth="1"/>
    <col min="6670" max="6913" width="9.140625" style="173"/>
    <col min="6914" max="6914" width="11.28515625" style="173" customWidth="1"/>
    <col min="6915" max="6915" width="7.85546875" style="173" customWidth="1"/>
    <col min="6916" max="6916" width="15" style="173" bestFit="1" customWidth="1"/>
    <col min="6917" max="6917" width="15.85546875" style="173" bestFit="1" customWidth="1"/>
    <col min="6918" max="6924" width="9.140625" style="173"/>
    <col min="6925" max="6925" width="10.42578125" style="173" bestFit="1" customWidth="1"/>
    <col min="6926" max="7169" width="9.140625" style="173"/>
    <col min="7170" max="7170" width="11.28515625" style="173" customWidth="1"/>
    <col min="7171" max="7171" width="7.85546875" style="173" customWidth="1"/>
    <col min="7172" max="7172" width="15" style="173" bestFit="1" customWidth="1"/>
    <col min="7173" max="7173" width="15.85546875" style="173" bestFit="1" customWidth="1"/>
    <col min="7174" max="7180" width="9.140625" style="173"/>
    <col min="7181" max="7181" width="10.42578125" style="173" bestFit="1" customWidth="1"/>
    <col min="7182" max="7425" width="9.140625" style="173"/>
    <col min="7426" max="7426" width="11.28515625" style="173" customWidth="1"/>
    <col min="7427" max="7427" width="7.85546875" style="173" customWidth="1"/>
    <col min="7428" max="7428" width="15" style="173" bestFit="1" customWidth="1"/>
    <col min="7429" max="7429" width="15.85546875" style="173" bestFit="1" customWidth="1"/>
    <col min="7430" max="7436" width="9.140625" style="173"/>
    <col min="7437" max="7437" width="10.42578125" style="173" bestFit="1" customWidth="1"/>
    <col min="7438" max="7681" width="9.140625" style="173"/>
    <col min="7682" max="7682" width="11.28515625" style="173" customWidth="1"/>
    <col min="7683" max="7683" width="7.85546875" style="173" customWidth="1"/>
    <col min="7684" max="7684" width="15" style="173" bestFit="1" customWidth="1"/>
    <col min="7685" max="7685" width="15.85546875" style="173" bestFit="1" customWidth="1"/>
    <col min="7686" max="7692" width="9.140625" style="173"/>
    <col min="7693" max="7693" width="10.42578125" style="173" bestFit="1" customWidth="1"/>
    <col min="7694" max="7937" width="9.140625" style="173"/>
    <col min="7938" max="7938" width="11.28515625" style="173" customWidth="1"/>
    <col min="7939" max="7939" width="7.85546875" style="173" customWidth="1"/>
    <col min="7940" max="7940" width="15" style="173" bestFit="1" customWidth="1"/>
    <col min="7941" max="7941" width="15.85546875" style="173" bestFit="1" customWidth="1"/>
    <col min="7942" max="7948" width="9.140625" style="173"/>
    <col min="7949" max="7949" width="10.42578125" style="173" bestFit="1" customWidth="1"/>
    <col min="7950" max="8193" width="9.140625" style="173"/>
    <col min="8194" max="8194" width="11.28515625" style="173" customWidth="1"/>
    <col min="8195" max="8195" width="7.85546875" style="173" customWidth="1"/>
    <col min="8196" max="8196" width="15" style="173" bestFit="1" customWidth="1"/>
    <col min="8197" max="8197" width="15.85546875" style="173" bestFit="1" customWidth="1"/>
    <col min="8198" max="8204" width="9.140625" style="173"/>
    <col min="8205" max="8205" width="10.42578125" style="173" bestFit="1" customWidth="1"/>
    <col min="8206" max="8449" width="9.140625" style="173"/>
    <col min="8450" max="8450" width="11.28515625" style="173" customWidth="1"/>
    <col min="8451" max="8451" width="7.85546875" style="173" customWidth="1"/>
    <col min="8452" max="8452" width="15" style="173" bestFit="1" customWidth="1"/>
    <col min="8453" max="8453" width="15.85546875" style="173" bestFit="1" customWidth="1"/>
    <col min="8454" max="8460" width="9.140625" style="173"/>
    <col min="8461" max="8461" width="10.42578125" style="173" bestFit="1" customWidth="1"/>
    <col min="8462" max="8705" width="9.140625" style="173"/>
    <col min="8706" max="8706" width="11.28515625" style="173" customWidth="1"/>
    <col min="8707" max="8707" width="7.85546875" style="173" customWidth="1"/>
    <col min="8708" max="8708" width="15" style="173" bestFit="1" customWidth="1"/>
    <col min="8709" max="8709" width="15.85546875" style="173" bestFit="1" customWidth="1"/>
    <col min="8710" max="8716" width="9.140625" style="173"/>
    <col min="8717" max="8717" width="10.42578125" style="173" bestFit="1" customWidth="1"/>
    <col min="8718" max="8961" width="9.140625" style="173"/>
    <col min="8962" max="8962" width="11.28515625" style="173" customWidth="1"/>
    <col min="8963" max="8963" width="7.85546875" style="173" customWidth="1"/>
    <col min="8964" max="8964" width="15" style="173" bestFit="1" customWidth="1"/>
    <col min="8965" max="8965" width="15.85546875" style="173" bestFit="1" customWidth="1"/>
    <col min="8966" max="8972" width="9.140625" style="173"/>
    <col min="8973" max="8973" width="10.42578125" style="173" bestFit="1" customWidth="1"/>
    <col min="8974" max="9217" width="9.140625" style="173"/>
    <col min="9218" max="9218" width="11.28515625" style="173" customWidth="1"/>
    <col min="9219" max="9219" width="7.85546875" style="173" customWidth="1"/>
    <col min="9220" max="9220" width="15" style="173" bestFit="1" customWidth="1"/>
    <col min="9221" max="9221" width="15.85546875" style="173" bestFit="1" customWidth="1"/>
    <col min="9222" max="9228" width="9.140625" style="173"/>
    <col min="9229" max="9229" width="10.42578125" style="173" bestFit="1" customWidth="1"/>
    <col min="9230" max="9473" width="9.140625" style="173"/>
    <col min="9474" max="9474" width="11.28515625" style="173" customWidth="1"/>
    <col min="9475" max="9475" width="7.85546875" style="173" customWidth="1"/>
    <col min="9476" max="9476" width="15" style="173" bestFit="1" customWidth="1"/>
    <col min="9477" max="9477" width="15.85546875" style="173" bestFit="1" customWidth="1"/>
    <col min="9478" max="9484" width="9.140625" style="173"/>
    <col min="9485" max="9485" width="10.42578125" style="173" bestFit="1" customWidth="1"/>
    <col min="9486" max="9729" width="9.140625" style="173"/>
    <col min="9730" max="9730" width="11.28515625" style="173" customWidth="1"/>
    <col min="9731" max="9731" width="7.85546875" style="173" customWidth="1"/>
    <col min="9732" max="9732" width="15" style="173" bestFit="1" customWidth="1"/>
    <col min="9733" max="9733" width="15.85546875" style="173" bestFit="1" customWidth="1"/>
    <col min="9734" max="9740" width="9.140625" style="173"/>
    <col min="9741" max="9741" width="10.42578125" style="173" bestFit="1" customWidth="1"/>
    <col min="9742" max="9985" width="9.140625" style="173"/>
    <col min="9986" max="9986" width="11.28515625" style="173" customWidth="1"/>
    <col min="9987" max="9987" width="7.85546875" style="173" customWidth="1"/>
    <col min="9988" max="9988" width="15" style="173" bestFit="1" customWidth="1"/>
    <col min="9989" max="9989" width="15.85546875" style="173" bestFit="1" customWidth="1"/>
    <col min="9990" max="9996" width="9.140625" style="173"/>
    <col min="9997" max="9997" width="10.42578125" style="173" bestFit="1" customWidth="1"/>
    <col min="9998" max="10241" width="9.140625" style="173"/>
    <col min="10242" max="10242" width="11.28515625" style="173" customWidth="1"/>
    <col min="10243" max="10243" width="7.85546875" style="173" customWidth="1"/>
    <col min="10244" max="10244" width="15" style="173" bestFit="1" customWidth="1"/>
    <col min="10245" max="10245" width="15.85546875" style="173" bestFit="1" customWidth="1"/>
    <col min="10246" max="10252" width="9.140625" style="173"/>
    <col min="10253" max="10253" width="10.42578125" style="173" bestFit="1" customWidth="1"/>
    <col min="10254" max="10497" width="9.140625" style="173"/>
    <col min="10498" max="10498" width="11.28515625" style="173" customWidth="1"/>
    <col min="10499" max="10499" width="7.85546875" style="173" customWidth="1"/>
    <col min="10500" max="10500" width="15" style="173" bestFit="1" customWidth="1"/>
    <col min="10501" max="10501" width="15.85546875" style="173" bestFit="1" customWidth="1"/>
    <col min="10502" max="10508" width="9.140625" style="173"/>
    <col min="10509" max="10509" width="10.42578125" style="173" bestFit="1" customWidth="1"/>
    <col min="10510" max="10753" width="9.140625" style="173"/>
    <col min="10754" max="10754" width="11.28515625" style="173" customWidth="1"/>
    <col min="10755" max="10755" width="7.85546875" style="173" customWidth="1"/>
    <col min="10756" max="10756" width="15" style="173" bestFit="1" customWidth="1"/>
    <col min="10757" max="10757" width="15.85546875" style="173" bestFit="1" customWidth="1"/>
    <col min="10758" max="10764" width="9.140625" style="173"/>
    <col min="10765" max="10765" width="10.42578125" style="173" bestFit="1" customWidth="1"/>
    <col min="10766" max="11009" width="9.140625" style="173"/>
    <col min="11010" max="11010" width="11.28515625" style="173" customWidth="1"/>
    <col min="11011" max="11011" width="7.85546875" style="173" customWidth="1"/>
    <col min="11012" max="11012" width="15" style="173" bestFit="1" customWidth="1"/>
    <col min="11013" max="11013" width="15.85546875" style="173" bestFit="1" customWidth="1"/>
    <col min="11014" max="11020" width="9.140625" style="173"/>
    <col min="11021" max="11021" width="10.42578125" style="173" bestFit="1" customWidth="1"/>
    <col min="11022" max="11265" width="9.140625" style="173"/>
    <col min="11266" max="11266" width="11.28515625" style="173" customWidth="1"/>
    <col min="11267" max="11267" width="7.85546875" style="173" customWidth="1"/>
    <col min="11268" max="11268" width="15" style="173" bestFit="1" customWidth="1"/>
    <col min="11269" max="11269" width="15.85546875" style="173" bestFit="1" customWidth="1"/>
    <col min="11270" max="11276" width="9.140625" style="173"/>
    <col min="11277" max="11277" width="10.42578125" style="173" bestFit="1" customWidth="1"/>
    <col min="11278" max="11521" width="9.140625" style="173"/>
    <col min="11522" max="11522" width="11.28515625" style="173" customWidth="1"/>
    <col min="11523" max="11523" width="7.85546875" style="173" customWidth="1"/>
    <col min="11524" max="11524" width="15" style="173" bestFit="1" customWidth="1"/>
    <col min="11525" max="11525" width="15.85546875" style="173" bestFit="1" customWidth="1"/>
    <col min="11526" max="11532" width="9.140625" style="173"/>
    <col min="11533" max="11533" width="10.42578125" style="173" bestFit="1" customWidth="1"/>
    <col min="11534" max="11777" width="9.140625" style="173"/>
    <col min="11778" max="11778" width="11.28515625" style="173" customWidth="1"/>
    <col min="11779" max="11779" width="7.85546875" style="173" customWidth="1"/>
    <col min="11780" max="11780" width="15" style="173" bestFit="1" customWidth="1"/>
    <col min="11781" max="11781" width="15.85546875" style="173" bestFit="1" customWidth="1"/>
    <col min="11782" max="11788" width="9.140625" style="173"/>
    <col min="11789" max="11789" width="10.42578125" style="173" bestFit="1" customWidth="1"/>
    <col min="11790" max="12033" width="9.140625" style="173"/>
    <col min="12034" max="12034" width="11.28515625" style="173" customWidth="1"/>
    <col min="12035" max="12035" width="7.85546875" style="173" customWidth="1"/>
    <col min="12036" max="12036" width="15" style="173" bestFit="1" customWidth="1"/>
    <col min="12037" max="12037" width="15.85546875" style="173" bestFit="1" customWidth="1"/>
    <col min="12038" max="12044" width="9.140625" style="173"/>
    <col min="12045" max="12045" width="10.42578125" style="173" bestFit="1" customWidth="1"/>
    <col min="12046" max="12289" width="9.140625" style="173"/>
    <col min="12290" max="12290" width="11.28515625" style="173" customWidth="1"/>
    <col min="12291" max="12291" width="7.85546875" style="173" customWidth="1"/>
    <col min="12292" max="12292" width="15" style="173" bestFit="1" customWidth="1"/>
    <col min="12293" max="12293" width="15.85546875" style="173" bestFit="1" customWidth="1"/>
    <col min="12294" max="12300" width="9.140625" style="173"/>
    <col min="12301" max="12301" width="10.42578125" style="173" bestFit="1" customWidth="1"/>
    <col min="12302" max="12545" width="9.140625" style="173"/>
    <col min="12546" max="12546" width="11.28515625" style="173" customWidth="1"/>
    <col min="12547" max="12547" width="7.85546875" style="173" customWidth="1"/>
    <col min="12548" max="12548" width="15" style="173" bestFit="1" customWidth="1"/>
    <col min="12549" max="12549" width="15.85546875" style="173" bestFit="1" customWidth="1"/>
    <col min="12550" max="12556" width="9.140625" style="173"/>
    <col min="12557" max="12557" width="10.42578125" style="173" bestFit="1" customWidth="1"/>
    <col min="12558" max="12801" width="9.140625" style="173"/>
    <col min="12802" max="12802" width="11.28515625" style="173" customWidth="1"/>
    <col min="12803" max="12803" width="7.85546875" style="173" customWidth="1"/>
    <col min="12804" max="12804" width="15" style="173" bestFit="1" customWidth="1"/>
    <col min="12805" max="12805" width="15.85546875" style="173" bestFit="1" customWidth="1"/>
    <col min="12806" max="12812" width="9.140625" style="173"/>
    <col min="12813" max="12813" width="10.42578125" style="173" bestFit="1" customWidth="1"/>
    <col min="12814" max="13057" width="9.140625" style="173"/>
    <col min="13058" max="13058" width="11.28515625" style="173" customWidth="1"/>
    <col min="13059" max="13059" width="7.85546875" style="173" customWidth="1"/>
    <col min="13060" max="13060" width="15" style="173" bestFit="1" customWidth="1"/>
    <col min="13061" max="13061" width="15.85546875" style="173" bestFit="1" customWidth="1"/>
    <col min="13062" max="13068" width="9.140625" style="173"/>
    <col min="13069" max="13069" width="10.42578125" style="173" bestFit="1" customWidth="1"/>
    <col min="13070" max="13313" width="9.140625" style="173"/>
    <col min="13314" max="13314" width="11.28515625" style="173" customWidth="1"/>
    <col min="13315" max="13315" width="7.85546875" style="173" customWidth="1"/>
    <col min="13316" max="13316" width="15" style="173" bestFit="1" customWidth="1"/>
    <col min="13317" max="13317" width="15.85546875" style="173" bestFit="1" customWidth="1"/>
    <col min="13318" max="13324" width="9.140625" style="173"/>
    <col min="13325" max="13325" width="10.42578125" style="173" bestFit="1" customWidth="1"/>
    <col min="13326" max="13569" width="9.140625" style="173"/>
    <col min="13570" max="13570" width="11.28515625" style="173" customWidth="1"/>
    <col min="13571" max="13571" width="7.85546875" style="173" customWidth="1"/>
    <col min="13572" max="13572" width="15" style="173" bestFit="1" customWidth="1"/>
    <col min="13573" max="13573" width="15.85546875" style="173" bestFit="1" customWidth="1"/>
    <col min="13574" max="13580" width="9.140625" style="173"/>
    <col min="13581" max="13581" width="10.42578125" style="173" bestFit="1" customWidth="1"/>
    <col min="13582" max="13825" width="9.140625" style="173"/>
    <col min="13826" max="13826" width="11.28515625" style="173" customWidth="1"/>
    <col min="13827" max="13827" width="7.85546875" style="173" customWidth="1"/>
    <col min="13828" max="13828" width="15" style="173" bestFit="1" customWidth="1"/>
    <col min="13829" max="13829" width="15.85546875" style="173" bestFit="1" customWidth="1"/>
    <col min="13830" max="13836" width="9.140625" style="173"/>
    <col min="13837" max="13837" width="10.42578125" style="173" bestFit="1" customWidth="1"/>
    <col min="13838" max="14081" width="9.140625" style="173"/>
    <col min="14082" max="14082" width="11.28515625" style="173" customWidth="1"/>
    <col min="14083" max="14083" width="7.85546875" style="173" customWidth="1"/>
    <col min="14084" max="14084" width="15" style="173" bestFit="1" customWidth="1"/>
    <col min="14085" max="14085" width="15.85546875" style="173" bestFit="1" customWidth="1"/>
    <col min="14086" max="14092" width="9.140625" style="173"/>
    <col min="14093" max="14093" width="10.42578125" style="173" bestFit="1" customWidth="1"/>
    <col min="14094" max="14337" width="9.140625" style="173"/>
    <col min="14338" max="14338" width="11.28515625" style="173" customWidth="1"/>
    <col min="14339" max="14339" width="7.85546875" style="173" customWidth="1"/>
    <col min="14340" max="14340" width="15" style="173" bestFit="1" customWidth="1"/>
    <col min="14341" max="14341" width="15.85546875" style="173" bestFit="1" customWidth="1"/>
    <col min="14342" max="14348" width="9.140625" style="173"/>
    <col min="14349" max="14349" width="10.42578125" style="173" bestFit="1" customWidth="1"/>
    <col min="14350" max="14593" width="9.140625" style="173"/>
    <col min="14594" max="14594" width="11.28515625" style="173" customWidth="1"/>
    <col min="14595" max="14595" width="7.85546875" style="173" customWidth="1"/>
    <col min="14596" max="14596" width="15" style="173" bestFit="1" customWidth="1"/>
    <col min="14597" max="14597" width="15.85546875" style="173" bestFit="1" customWidth="1"/>
    <col min="14598" max="14604" width="9.140625" style="173"/>
    <col min="14605" max="14605" width="10.42578125" style="173" bestFit="1" customWidth="1"/>
    <col min="14606" max="14849" width="9.140625" style="173"/>
    <col min="14850" max="14850" width="11.28515625" style="173" customWidth="1"/>
    <col min="14851" max="14851" width="7.85546875" style="173" customWidth="1"/>
    <col min="14852" max="14852" width="15" style="173" bestFit="1" customWidth="1"/>
    <col min="14853" max="14853" width="15.85546875" style="173" bestFit="1" customWidth="1"/>
    <col min="14854" max="14860" width="9.140625" style="173"/>
    <col min="14861" max="14861" width="10.42578125" style="173" bestFit="1" customWidth="1"/>
    <col min="14862" max="15105" width="9.140625" style="173"/>
    <col min="15106" max="15106" width="11.28515625" style="173" customWidth="1"/>
    <col min="15107" max="15107" width="7.85546875" style="173" customWidth="1"/>
    <col min="15108" max="15108" width="15" style="173" bestFit="1" customWidth="1"/>
    <col min="15109" max="15109" width="15.85546875" style="173" bestFit="1" customWidth="1"/>
    <col min="15110" max="15116" width="9.140625" style="173"/>
    <col min="15117" max="15117" width="10.42578125" style="173" bestFit="1" customWidth="1"/>
    <col min="15118" max="15361" width="9.140625" style="173"/>
    <col min="15362" max="15362" width="11.28515625" style="173" customWidth="1"/>
    <col min="15363" max="15363" width="7.85546875" style="173" customWidth="1"/>
    <col min="15364" max="15364" width="15" style="173" bestFit="1" customWidth="1"/>
    <col min="15365" max="15365" width="15.85546875" style="173" bestFit="1" customWidth="1"/>
    <col min="15366" max="15372" width="9.140625" style="173"/>
    <col min="15373" max="15373" width="10.42578125" style="173" bestFit="1" customWidth="1"/>
    <col min="15374" max="15617" width="9.140625" style="173"/>
    <col min="15618" max="15618" width="11.28515625" style="173" customWidth="1"/>
    <col min="15619" max="15619" width="7.85546875" style="173" customWidth="1"/>
    <col min="15620" max="15620" width="15" style="173" bestFit="1" customWidth="1"/>
    <col min="15621" max="15621" width="15.85546875" style="173" bestFit="1" customWidth="1"/>
    <col min="15622" max="15628" width="9.140625" style="173"/>
    <col min="15629" max="15629" width="10.42578125" style="173" bestFit="1" customWidth="1"/>
    <col min="15630" max="15873" width="9.140625" style="173"/>
    <col min="15874" max="15874" width="11.28515625" style="173" customWidth="1"/>
    <col min="15875" max="15875" width="7.85546875" style="173" customWidth="1"/>
    <col min="15876" max="15876" width="15" style="173" bestFit="1" customWidth="1"/>
    <col min="15877" max="15877" width="15.85546875" style="173" bestFit="1" customWidth="1"/>
    <col min="15878" max="15884" width="9.140625" style="173"/>
    <col min="15885" max="15885" width="10.42578125" style="173" bestFit="1" customWidth="1"/>
    <col min="15886" max="16129" width="9.140625" style="173"/>
    <col min="16130" max="16130" width="11.28515625" style="173" customWidth="1"/>
    <col min="16131" max="16131" width="7.85546875" style="173" customWidth="1"/>
    <col min="16132" max="16132" width="15" style="173" bestFit="1" customWidth="1"/>
    <col min="16133" max="16133" width="15.85546875" style="173" bestFit="1" customWidth="1"/>
    <col min="16134" max="16140" width="9.140625" style="173"/>
    <col min="16141" max="16141" width="10.42578125" style="173" bestFit="1" customWidth="1"/>
    <col min="16142" max="16384" width="9.140625" style="173"/>
  </cols>
  <sheetData>
    <row r="8" spans="1:11" ht="16.5" x14ac:dyDescent="0.3">
      <c r="A8" s="23" t="s">
        <v>415</v>
      </c>
    </row>
    <row r="9" spans="1:11" ht="15.75" x14ac:dyDescent="0.2">
      <c r="A9" s="211" t="s">
        <v>416</v>
      </c>
    </row>
    <row r="10" spans="1:11" ht="16.5" x14ac:dyDescent="0.3">
      <c r="A10" s="23" t="s">
        <v>417</v>
      </c>
    </row>
    <row r="11" spans="1:1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3.5" x14ac:dyDescent="0.2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7"/>
    </row>
    <row r="13" spans="1:11" x14ac:dyDescent="0.2">
      <c r="A13" s="232" t="s">
        <v>489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7"/>
    </row>
    <row r="14" spans="1:11" ht="12.6" customHeight="1" x14ac:dyDescent="0.2">
      <c r="A14" s="233"/>
      <c r="B14" s="226"/>
      <c r="C14" s="226"/>
      <c r="D14" s="226"/>
      <c r="E14" s="226"/>
      <c r="F14" s="226"/>
      <c r="G14" s="226"/>
      <c r="H14" s="226"/>
      <c r="I14" s="226"/>
      <c r="J14" s="226"/>
      <c r="K14" s="228"/>
    </row>
    <row r="15" spans="1:11" ht="13.5" customHeight="1" x14ac:dyDescent="0.2">
      <c r="A15" s="225" t="s">
        <v>398</v>
      </c>
      <c r="B15" s="225" t="s">
        <v>137</v>
      </c>
      <c r="C15" s="225"/>
      <c r="D15" s="225"/>
      <c r="E15" s="225"/>
      <c r="F15" s="225"/>
      <c r="G15" s="225"/>
      <c r="H15" s="225"/>
      <c r="I15" s="225"/>
      <c r="J15" s="225" t="s">
        <v>508</v>
      </c>
      <c r="K15" s="227"/>
    </row>
    <row r="16" spans="1:11" ht="13.5" customHeight="1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8"/>
    </row>
    <row r="17" spans="1:13" ht="31.9" customHeight="1" x14ac:dyDescent="0.2">
      <c r="A17" s="207" t="s">
        <v>490</v>
      </c>
      <c r="B17" s="234" t="s">
        <v>491</v>
      </c>
      <c r="C17" s="234"/>
      <c r="D17" s="234"/>
      <c r="E17" s="234"/>
      <c r="F17" s="234"/>
      <c r="G17" s="234"/>
      <c r="H17" s="234"/>
      <c r="I17" s="235"/>
      <c r="J17" s="208" t="s">
        <v>492</v>
      </c>
      <c r="K17" s="209" t="s">
        <v>493</v>
      </c>
    </row>
    <row r="18" spans="1:13" ht="13.5" x14ac:dyDescent="0.2">
      <c r="A18" s="236" t="s">
        <v>494</v>
      </c>
      <c r="B18" s="237"/>
      <c r="C18" s="237"/>
      <c r="D18" s="237"/>
      <c r="E18" s="237"/>
      <c r="F18" s="237"/>
      <c r="G18" s="237"/>
      <c r="H18" s="238"/>
      <c r="I18" s="242" t="s">
        <v>509</v>
      </c>
      <c r="J18" s="244" t="s">
        <v>495</v>
      </c>
      <c r="K18" s="180" t="s">
        <v>496</v>
      </c>
    </row>
    <row r="19" spans="1:13" ht="15.6" customHeight="1" x14ac:dyDescent="0.2">
      <c r="A19" s="239"/>
      <c r="B19" s="240"/>
      <c r="C19" s="240"/>
      <c r="D19" s="240"/>
      <c r="E19" s="240"/>
      <c r="F19" s="240"/>
      <c r="G19" s="240"/>
      <c r="H19" s="241"/>
      <c r="I19" s="243"/>
      <c r="J19" s="245"/>
      <c r="K19" s="181" t="s">
        <v>497</v>
      </c>
    </row>
    <row r="20" spans="1:13" ht="13.5" x14ac:dyDescent="0.2">
      <c r="A20" s="182"/>
      <c r="B20" s="183"/>
      <c r="C20" s="246" t="s">
        <v>498</v>
      </c>
      <c r="D20" s="246"/>
      <c r="E20" s="184"/>
      <c r="F20" s="175"/>
      <c r="G20" s="185"/>
      <c r="H20" s="186"/>
      <c r="I20" s="187"/>
      <c r="J20" s="188"/>
      <c r="K20" s="189"/>
    </row>
    <row r="21" spans="1:13" ht="13.5" x14ac:dyDescent="0.2">
      <c r="A21" s="218" t="s">
        <v>499</v>
      </c>
      <c r="B21" s="219"/>
      <c r="C21" s="219"/>
      <c r="D21" s="229" t="s">
        <v>500</v>
      </c>
      <c r="E21" s="229"/>
      <c r="F21" s="230" t="s">
        <v>501</v>
      </c>
      <c r="G21" s="230"/>
      <c r="H21" s="231"/>
      <c r="I21" s="187">
        <f>8*12</f>
        <v>96</v>
      </c>
      <c r="J21" s="190">
        <v>103.54</v>
      </c>
      <c r="K21" s="189">
        <f>ROUND(I21*J21,2)</f>
        <v>9939.84</v>
      </c>
      <c r="M21" s="210"/>
    </row>
    <row r="22" spans="1:13" ht="13.5" x14ac:dyDescent="0.2">
      <c r="A22" s="218" t="s">
        <v>502</v>
      </c>
      <c r="B22" s="219"/>
      <c r="C22" s="219"/>
      <c r="D22" s="229" t="s">
        <v>503</v>
      </c>
      <c r="E22" s="229"/>
      <c r="F22" s="230" t="s">
        <v>504</v>
      </c>
      <c r="G22" s="230"/>
      <c r="H22" s="231"/>
      <c r="I22" s="187">
        <f>I21</f>
        <v>96</v>
      </c>
      <c r="J22" s="190">
        <v>30.914400000000001</v>
      </c>
      <c r="K22" s="189">
        <f>ROUND(I22*J22,2)</f>
        <v>2967.78</v>
      </c>
    </row>
    <row r="23" spans="1:13" ht="13.5" x14ac:dyDescent="0.2">
      <c r="A23" s="182"/>
      <c r="B23" s="183"/>
      <c r="C23" s="185"/>
      <c r="D23" s="191"/>
      <c r="E23" s="184"/>
      <c r="F23" s="175"/>
      <c r="G23" s="185"/>
      <c r="H23" s="186"/>
      <c r="I23" s="187"/>
      <c r="J23" s="190"/>
      <c r="K23" s="189"/>
    </row>
    <row r="24" spans="1:13" ht="15" x14ac:dyDescent="0.25">
      <c r="A24" s="218"/>
      <c r="B24" s="219"/>
      <c r="C24" s="219"/>
      <c r="D24" s="192"/>
      <c r="E24" s="192"/>
      <c r="F24" s="174"/>
      <c r="G24" s="193"/>
      <c r="H24" s="194"/>
      <c r="I24" s="195"/>
      <c r="J24" s="190"/>
      <c r="K24" s="189"/>
      <c r="M24" s="196"/>
    </row>
    <row r="25" spans="1:13" ht="13.5" x14ac:dyDescent="0.2">
      <c r="A25" s="220" t="s">
        <v>505</v>
      </c>
      <c r="B25" s="221"/>
      <c r="C25" s="221"/>
      <c r="D25" s="221"/>
      <c r="E25" s="221"/>
      <c r="F25" s="221"/>
      <c r="G25" s="221"/>
      <c r="H25" s="221"/>
      <c r="I25" s="221"/>
      <c r="J25" s="222"/>
      <c r="K25" s="197">
        <f>SUM(K20:K24)</f>
        <v>12907.62</v>
      </c>
    </row>
    <row r="26" spans="1:13" ht="13.5" x14ac:dyDescent="0.2">
      <c r="A26" s="178"/>
      <c r="B26" s="178"/>
      <c r="C26" s="178"/>
      <c r="D26" s="178"/>
      <c r="E26" s="178"/>
      <c r="F26" s="178"/>
      <c r="G26" s="178"/>
      <c r="H26" s="178"/>
      <c r="I26" s="179"/>
      <c r="J26" s="179"/>
      <c r="K26" s="179"/>
    </row>
    <row r="27" spans="1:13" ht="13.5" x14ac:dyDescent="0.2">
      <c r="A27" s="198"/>
      <c r="B27" s="199"/>
      <c r="C27" s="200"/>
      <c r="D27" s="200"/>
      <c r="E27" s="200"/>
      <c r="F27" s="200"/>
      <c r="G27" s="200"/>
      <c r="H27" s="200"/>
      <c r="I27" s="200"/>
      <c r="J27" s="200"/>
      <c r="K27" s="201"/>
    </row>
    <row r="28" spans="1:13" ht="13.5" x14ac:dyDescent="0.2">
      <c r="A28" s="202" t="s">
        <v>506</v>
      </c>
      <c r="B28" s="202"/>
      <c r="C28" s="203"/>
      <c r="D28" s="203"/>
      <c r="E28" s="203"/>
      <c r="F28" s="203"/>
      <c r="G28" s="203"/>
      <c r="H28" s="203"/>
      <c r="I28" s="203"/>
      <c r="J28" s="203"/>
      <c r="K28" s="204"/>
    </row>
    <row r="29" spans="1:13" ht="13.5" x14ac:dyDescent="0.2">
      <c r="A29" s="205"/>
      <c r="B29" s="206"/>
      <c r="C29" s="223"/>
      <c r="D29" s="223"/>
      <c r="E29" s="223"/>
      <c r="F29" s="223"/>
      <c r="G29" s="223"/>
      <c r="H29" s="223"/>
      <c r="I29" s="223"/>
      <c r="J29" s="223"/>
      <c r="K29" s="224"/>
    </row>
  </sheetData>
  <mergeCells count="18">
    <mergeCell ref="A13:K14"/>
    <mergeCell ref="B17:I17"/>
    <mergeCell ref="A18:H19"/>
    <mergeCell ref="I18:I19"/>
    <mergeCell ref="J18:J19"/>
    <mergeCell ref="A24:C24"/>
    <mergeCell ref="A25:J25"/>
    <mergeCell ref="C29:K29"/>
    <mergeCell ref="A15:A16"/>
    <mergeCell ref="B15:I16"/>
    <mergeCell ref="J15:K16"/>
    <mergeCell ref="A21:C21"/>
    <mergeCell ref="D21:E21"/>
    <mergeCell ref="F21:H21"/>
    <mergeCell ref="A22:C22"/>
    <mergeCell ref="D22:E22"/>
    <mergeCell ref="F22:H22"/>
    <mergeCell ref="C20:D20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5B75-D866-444D-A675-8E7861253E71}">
  <sheetPr codeName="Plan10"/>
  <dimension ref="A1:I40"/>
  <sheetViews>
    <sheetView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1.42578125" style="131" customWidth="1"/>
    <col min="2" max="2" width="11.7109375" style="131" customWidth="1"/>
    <col min="3" max="3" width="9.140625" style="131"/>
    <col min="4" max="4" width="13.42578125" style="131" customWidth="1"/>
    <col min="5" max="6" width="9.140625" style="131"/>
    <col min="7" max="7" width="13.85546875" style="131" customWidth="1"/>
    <col min="8" max="8" width="11.5703125" style="131" customWidth="1"/>
    <col min="9" max="9" width="22.140625" style="131" customWidth="1"/>
    <col min="10" max="256" width="9.140625" style="131"/>
    <col min="257" max="257" width="11.42578125" style="131" customWidth="1"/>
    <col min="258" max="258" width="11.7109375" style="131" customWidth="1"/>
    <col min="259" max="259" width="9.140625" style="131"/>
    <col min="260" max="260" width="13.42578125" style="131" customWidth="1"/>
    <col min="261" max="262" width="9.140625" style="131"/>
    <col min="263" max="263" width="13.85546875" style="131" customWidth="1"/>
    <col min="264" max="264" width="11.5703125" style="131" customWidth="1"/>
    <col min="265" max="265" width="22.140625" style="131" customWidth="1"/>
    <col min="266" max="512" width="9.140625" style="131"/>
    <col min="513" max="513" width="11.42578125" style="131" customWidth="1"/>
    <col min="514" max="514" width="11.7109375" style="131" customWidth="1"/>
    <col min="515" max="515" width="9.140625" style="131"/>
    <col min="516" max="516" width="13.42578125" style="131" customWidth="1"/>
    <col min="517" max="518" width="9.140625" style="131"/>
    <col min="519" max="519" width="13.85546875" style="131" customWidth="1"/>
    <col min="520" max="520" width="11.5703125" style="131" customWidth="1"/>
    <col min="521" max="521" width="22.140625" style="131" customWidth="1"/>
    <col min="522" max="768" width="9.140625" style="131"/>
    <col min="769" max="769" width="11.42578125" style="131" customWidth="1"/>
    <col min="770" max="770" width="11.7109375" style="131" customWidth="1"/>
    <col min="771" max="771" width="9.140625" style="131"/>
    <col min="772" max="772" width="13.42578125" style="131" customWidth="1"/>
    <col min="773" max="774" width="9.140625" style="131"/>
    <col min="775" max="775" width="13.85546875" style="131" customWidth="1"/>
    <col min="776" max="776" width="11.5703125" style="131" customWidth="1"/>
    <col min="777" max="777" width="22.140625" style="131" customWidth="1"/>
    <col min="778" max="1024" width="9.140625" style="131"/>
    <col min="1025" max="1025" width="11.42578125" style="131" customWidth="1"/>
    <col min="1026" max="1026" width="11.7109375" style="131" customWidth="1"/>
    <col min="1027" max="1027" width="9.140625" style="131"/>
    <col min="1028" max="1028" width="13.42578125" style="131" customWidth="1"/>
    <col min="1029" max="1030" width="9.140625" style="131"/>
    <col min="1031" max="1031" width="13.85546875" style="131" customWidth="1"/>
    <col min="1032" max="1032" width="11.5703125" style="131" customWidth="1"/>
    <col min="1033" max="1033" width="22.140625" style="131" customWidth="1"/>
    <col min="1034" max="1280" width="9.140625" style="131"/>
    <col min="1281" max="1281" width="11.42578125" style="131" customWidth="1"/>
    <col min="1282" max="1282" width="11.7109375" style="131" customWidth="1"/>
    <col min="1283" max="1283" width="9.140625" style="131"/>
    <col min="1284" max="1284" width="13.42578125" style="131" customWidth="1"/>
    <col min="1285" max="1286" width="9.140625" style="131"/>
    <col min="1287" max="1287" width="13.85546875" style="131" customWidth="1"/>
    <col min="1288" max="1288" width="11.5703125" style="131" customWidth="1"/>
    <col min="1289" max="1289" width="22.140625" style="131" customWidth="1"/>
    <col min="1290" max="1536" width="9.140625" style="131"/>
    <col min="1537" max="1537" width="11.42578125" style="131" customWidth="1"/>
    <col min="1538" max="1538" width="11.7109375" style="131" customWidth="1"/>
    <col min="1539" max="1539" width="9.140625" style="131"/>
    <col min="1540" max="1540" width="13.42578125" style="131" customWidth="1"/>
    <col min="1541" max="1542" width="9.140625" style="131"/>
    <col min="1543" max="1543" width="13.85546875" style="131" customWidth="1"/>
    <col min="1544" max="1544" width="11.5703125" style="131" customWidth="1"/>
    <col min="1545" max="1545" width="22.140625" style="131" customWidth="1"/>
    <col min="1546" max="1792" width="9.140625" style="131"/>
    <col min="1793" max="1793" width="11.42578125" style="131" customWidth="1"/>
    <col min="1794" max="1794" width="11.7109375" style="131" customWidth="1"/>
    <col min="1795" max="1795" width="9.140625" style="131"/>
    <col min="1796" max="1796" width="13.42578125" style="131" customWidth="1"/>
    <col min="1797" max="1798" width="9.140625" style="131"/>
    <col min="1799" max="1799" width="13.85546875" style="131" customWidth="1"/>
    <col min="1800" max="1800" width="11.5703125" style="131" customWidth="1"/>
    <col min="1801" max="1801" width="22.140625" style="131" customWidth="1"/>
    <col min="1802" max="2048" width="9.140625" style="131"/>
    <col min="2049" max="2049" width="11.42578125" style="131" customWidth="1"/>
    <col min="2050" max="2050" width="11.7109375" style="131" customWidth="1"/>
    <col min="2051" max="2051" width="9.140625" style="131"/>
    <col min="2052" max="2052" width="13.42578125" style="131" customWidth="1"/>
    <col min="2053" max="2054" width="9.140625" style="131"/>
    <col min="2055" max="2055" width="13.85546875" style="131" customWidth="1"/>
    <col min="2056" max="2056" width="11.5703125" style="131" customWidth="1"/>
    <col min="2057" max="2057" width="22.140625" style="131" customWidth="1"/>
    <col min="2058" max="2304" width="9.140625" style="131"/>
    <col min="2305" max="2305" width="11.42578125" style="131" customWidth="1"/>
    <col min="2306" max="2306" width="11.7109375" style="131" customWidth="1"/>
    <col min="2307" max="2307" width="9.140625" style="131"/>
    <col min="2308" max="2308" width="13.42578125" style="131" customWidth="1"/>
    <col min="2309" max="2310" width="9.140625" style="131"/>
    <col min="2311" max="2311" width="13.85546875" style="131" customWidth="1"/>
    <col min="2312" max="2312" width="11.5703125" style="131" customWidth="1"/>
    <col min="2313" max="2313" width="22.140625" style="131" customWidth="1"/>
    <col min="2314" max="2560" width="9.140625" style="131"/>
    <col min="2561" max="2561" width="11.42578125" style="131" customWidth="1"/>
    <col min="2562" max="2562" width="11.7109375" style="131" customWidth="1"/>
    <col min="2563" max="2563" width="9.140625" style="131"/>
    <col min="2564" max="2564" width="13.42578125" style="131" customWidth="1"/>
    <col min="2565" max="2566" width="9.140625" style="131"/>
    <col min="2567" max="2567" width="13.85546875" style="131" customWidth="1"/>
    <col min="2568" max="2568" width="11.5703125" style="131" customWidth="1"/>
    <col min="2569" max="2569" width="22.140625" style="131" customWidth="1"/>
    <col min="2570" max="2816" width="9.140625" style="131"/>
    <col min="2817" max="2817" width="11.42578125" style="131" customWidth="1"/>
    <col min="2818" max="2818" width="11.7109375" style="131" customWidth="1"/>
    <col min="2819" max="2819" width="9.140625" style="131"/>
    <col min="2820" max="2820" width="13.42578125" style="131" customWidth="1"/>
    <col min="2821" max="2822" width="9.140625" style="131"/>
    <col min="2823" max="2823" width="13.85546875" style="131" customWidth="1"/>
    <col min="2824" max="2824" width="11.5703125" style="131" customWidth="1"/>
    <col min="2825" max="2825" width="22.140625" style="131" customWidth="1"/>
    <col min="2826" max="3072" width="9.140625" style="131"/>
    <col min="3073" max="3073" width="11.42578125" style="131" customWidth="1"/>
    <col min="3074" max="3074" width="11.7109375" style="131" customWidth="1"/>
    <col min="3075" max="3075" width="9.140625" style="131"/>
    <col min="3076" max="3076" width="13.42578125" style="131" customWidth="1"/>
    <col min="3077" max="3078" width="9.140625" style="131"/>
    <col min="3079" max="3079" width="13.85546875" style="131" customWidth="1"/>
    <col min="3080" max="3080" width="11.5703125" style="131" customWidth="1"/>
    <col min="3081" max="3081" width="22.140625" style="131" customWidth="1"/>
    <col min="3082" max="3328" width="9.140625" style="131"/>
    <col min="3329" max="3329" width="11.42578125" style="131" customWidth="1"/>
    <col min="3330" max="3330" width="11.7109375" style="131" customWidth="1"/>
    <col min="3331" max="3331" width="9.140625" style="131"/>
    <col min="3332" max="3332" width="13.42578125" style="131" customWidth="1"/>
    <col min="3333" max="3334" width="9.140625" style="131"/>
    <col min="3335" max="3335" width="13.85546875" style="131" customWidth="1"/>
    <col min="3336" max="3336" width="11.5703125" style="131" customWidth="1"/>
    <col min="3337" max="3337" width="22.140625" style="131" customWidth="1"/>
    <col min="3338" max="3584" width="9.140625" style="131"/>
    <col min="3585" max="3585" width="11.42578125" style="131" customWidth="1"/>
    <col min="3586" max="3586" width="11.7109375" style="131" customWidth="1"/>
    <col min="3587" max="3587" width="9.140625" style="131"/>
    <col min="3588" max="3588" width="13.42578125" style="131" customWidth="1"/>
    <col min="3589" max="3590" width="9.140625" style="131"/>
    <col min="3591" max="3591" width="13.85546875" style="131" customWidth="1"/>
    <col min="3592" max="3592" width="11.5703125" style="131" customWidth="1"/>
    <col min="3593" max="3593" width="22.140625" style="131" customWidth="1"/>
    <col min="3594" max="3840" width="9.140625" style="131"/>
    <col min="3841" max="3841" width="11.42578125" style="131" customWidth="1"/>
    <col min="3842" max="3842" width="11.7109375" style="131" customWidth="1"/>
    <col min="3843" max="3843" width="9.140625" style="131"/>
    <col min="3844" max="3844" width="13.42578125" style="131" customWidth="1"/>
    <col min="3845" max="3846" width="9.140625" style="131"/>
    <col min="3847" max="3847" width="13.85546875" style="131" customWidth="1"/>
    <col min="3848" max="3848" width="11.5703125" style="131" customWidth="1"/>
    <col min="3849" max="3849" width="22.140625" style="131" customWidth="1"/>
    <col min="3850" max="4096" width="9.140625" style="131"/>
    <col min="4097" max="4097" width="11.42578125" style="131" customWidth="1"/>
    <col min="4098" max="4098" width="11.7109375" style="131" customWidth="1"/>
    <col min="4099" max="4099" width="9.140625" style="131"/>
    <col min="4100" max="4100" width="13.42578125" style="131" customWidth="1"/>
    <col min="4101" max="4102" width="9.140625" style="131"/>
    <col min="4103" max="4103" width="13.85546875" style="131" customWidth="1"/>
    <col min="4104" max="4104" width="11.5703125" style="131" customWidth="1"/>
    <col min="4105" max="4105" width="22.140625" style="131" customWidth="1"/>
    <col min="4106" max="4352" width="9.140625" style="131"/>
    <col min="4353" max="4353" width="11.42578125" style="131" customWidth="1"/>
    <col min="4354" max="4354" width="11.7109375" style="131" customWidth="1"/>
    <col min="4355" max="4355" width="9.140625" style="131"/>
    <col min="4356" max="4356" width="13.42578125" style="131" customWidth="1"/>
    <col min="4357" max="4358" width="9.140625" style="131"/>
    <col min="4359" max="4359" width="13.85546875" style="131" customWidth="1"/>
    <col min="4360" max="4360" width="11.5703125" style="131" customWidth="1"/>
    <col min="4361" max="4361" width="22.140625" style="131" customWidth="1"/>
    <col min="4362" max="4608" width="9.140625" style="131"/>
    <col min="4609" max="4609" width="11.42578125" style="131" customWidth="1"/>
    <col min="4610" max="4610" width="11.7109375" style="131" customWidth="1"/>
    <col min="4611" max="4611" width="9.140625" style="131"/>
    <col min="4612" max="4612" width="13.42578125" style="131" customWidth="1"/>
    <col min="4613" max="4614" width="9.140625" style="131"/>
    <col min="4615" max="4615" width="13.85546875" style="131" customWidth="1"/>
    <col min="4616" max="4616" width="11.5703125" style="131" customWidth="1"/>
    <col min="4617" max="4617" width="22.140625" style="131" customWidth="1"/>
    <col min="4618" max="4864" width="9.140625" style="131"/>
    <col min="4865" max="4865" width="11.42578125" style="131" customWidth="1"/>
    <col min="4866" max="4866" width="11.7109375" style="131" customWidth="1"/>
    <col min="4867" max="4867" width="9.140625" style="131"/>
    <col min="4868" max="4868" width="13.42578125" style="131" customWidth="1"/>
    <col min="4869" max="4870" width="9.140625" style="131"/>
    <col min="4871" max="4871" width="13.85546875" style="131" customWidth="1"/>
    <col min="4872" max="4872" width="11.5703125" style="131" customWidth="1"/>
    <col min="4873" max="4873" width="22.140625" style="131" customWidth="1"/>
    <col min="4874" max="5120" width="9.140625" style="131"/>
    <col min="5121" max="5121" width="11.42578125" style="131" customWidth="1"/>
    <col min="5122" max="5122" width="11.7109375" style="131" customWidth="1"/>
    <col min="5123" max="5123" width="9.140625" style="131"/>
    <col min="5124" max="5124" width="13.42578125" style="131" customWidth="1"/>
    <col min="5125" max="5126" width="9.140625" style="131"/>
    <col min="5127" max="5127" width="13.85546875" style="131" customWidth="1"/>
    <col min="5128" max="5128" width="11.5703125" style="131" customWidth="1"/>
    <col min="5129" max="5129" width="22.140625" style="131" customWidth="1"/>
    <col min="5130" max="5376" width="9.140625" style="131"/>
    <col min="5377" max="5377" width="11.42578125" style="131" customWidth="1"/>
    <col min="5378" max="5378" width="11.7109375" style="131" customWidth="1"/>
    <col min="5379" max="5379" width="9.140625" style="131"/>
    <col min="5380" max="5380" width="13.42578125" style="131" customWidth="1"/>
    <col min="5381" max="5382" width="9.140625" style="131"/>
    <col min="5383" max="5383" width="13.85546875" style="131" customWidth="1"/>
    <col min="5384" max="5384" width="11.5703125" style="131" customWidth="1"/>
    <col min="5385" max="5385" width="22.140625" style="131" customWidth="1"/>
    <col min="5386" max="5632" width="9.140625" style="131"/>
    <col min="5633" max="5633" width="11.42578125" style="131" customWidth="1"/>
    <col min="5634" max="5634" width="11.7109375" style="131" customWidth="1"/>
    <col min="5635" max="5635" width="9.140625" style="131"/>
    <col min="5636" max="5636" width="13.42578125" style="131" customWidth="1"/>
    <col min="5637" max="5638" width="9.140625" style="131"/>
    <col min="5639" max="5639" width="13.85546875" style="131" customWidth="1"/>
    <col min="5640" max="5640" width="11.5703125" style="131" customWidth="1"/>
    <col min="5641" max="5641" width="22.140625" style="131" customWidth="1"/>
    <col min="5642" max="5888" width="9.140625" style="131"/>
    <col min="5889" max="5889" width="11.42578125" style="131" customWidth="1"/>
    <col min="5890" max="5890" width="11.7109375" style="131" customWidth="1"/>
    <col min="5891" max="5891" width="9.140625" style="131"/>
    <col min="5892" max="5892" width="13.42578125" style="131" customWidth="1"/>
    <col min="5893" max="5894" width="9.140625" style="131"/>
    <col min="5895" max="5895" width="13.85546875" style="131" customWidth="1"/>
    <col min="5896" max="5896" width="11.5703125" style="131" customWidth="1"/>
    <col min="5897" max="5897" width="22.140625" style="131" customWidth="1"/>
    <col min="5898" max="6144" width="9.140625" style="131"/>
    <col min="6145" max="6145" width="11.42578125" style="131" customWidth="1"/>
    <col min="6146" max="6146" width="11.7109375" style="131" customWidth="1"/>
    <col min="6147" max="6147" width="9.140625" style="131"/>
    <col min="6148" max="6148" width="13.42578125" style="131" customWidth="1"/>
    <col min="6149" max="6150" width="9.140625" style="131"/>
    <col min="6151" max="6151" width="13.85546875" style="131" customWidth="1"/>
    <col min="6152" max="6152" width="11.5703125" style="131" customWidth="1"/>
    <col min="6153" max="6153" width="22.140625" style="131" customWidth="1"/>
    <col min="6154" max="6400" width="9.140625" style="131"/>
    <col min="6401" max="6401" width="11.42578125" style="131" customWidth="1"/>
    <col min="6402" max="6402" width="11.7109375" style="131" customWidth="1"/>
    <col min="6403" max="6403" width="9.140625" style="131"/>
    <col min="6404" max="6404" width="13.42578125" style="131" customWidth="1"/>
    <col min="6405" max="6406" width="9.140625" style="131"/>
    <col min="6407" max="6407" width="13.85546875" style="131" customWidth="1"/>
    <col min="6408" max="6408" width="11.5703125" style="131" customWidth="1"/>
    <col min="6409" max="6409" width="22.140625" style="131" customWidth="1"/>
    <col min="6410" max="6656" width="9.140625" style="131"/>
    <col min="6657" max="6657" width="11.42578125" style="131" customWidth="1"/>
    <col min="6658" max="6658" width="11.7109375" style="131" customWidth="1"/>
    <col min="6659" max="6659" width="9.140625" style="131"/>
    <col min="6660" max="6660" width="13.42578125" style="131" customWidth="1"/>
    <col min="6661" max="6662" width="9.140625" style="131"/>
    <col min="6663" max="6663" width="13.85546875" style="131" customWidth="1"/>
    <col min="6664" max="6664" width="11.5703125" style="131" customWidth="1"/>
    <col min="6665" max="6665" width="22.140625" style="131" customWidth="1"/>
    <col min="6666" max="6912" width="9.140625" style="131"/>
    <col min="6913" max="6913" width="11.42578125" style="131" customWidth="1"/>
    <col min="6914" max="6914" width="11.7109375" style="131" customWidth="1"/>
    <col min="6915" max="6915" width="9.140625" style="131"/>
    <col min="6916" max="6916" width="13.42578125" style="131" customWidth="1"/>
    <col min="6917" max="6918" width="9.140625" style="131"/>
    <col min="6919" max="6919" width="13.85546875" style="131" customWidth="1"/>
    <col min="6920" max="6920" width="11.5703125" style="131" customWidth="1"/>
    <col min="6921" max="6921" width="22.140625" style="131" customWidth="1"/>
    <col min="6922" max="7168" width="9.140625" style="131"/>
    <col min="7169" max="7169" width="11.42578125" style="131" customWidth="1"/>
    <col min="7170" max="7170" width="11.7109375" style="131" customWidth="1"/>
    <col min="7171" max="7171" width="9.140625" style="131"/>
    <col min="7172" max="7172" width="13.42578125" style="131" customWidth="1"/>
    <col min="7173" max="7174" width="9.140625" style="131"/>
    <col min="7175" max="7175" width="13.85546875" style="131" customWidth="1"/>
    <col min="7176" max="7176" width="11.5703125" style="131" customWidth="1"/>
    <col min="7177" max="7177" width="22.140625" style="131" customWidth="1"/>
    <col min="7178" max="7424" width="9.140625" style="131"/>
    <col min="7425" max="7425" width="11.42578125" style="131" customWidth="1"/>
    <col min="7426" max="7426" width="11.7109375" style="131" customWidth="1"/>
    <col min="7427" max="7427" width="9.140625" style="131"/>
    <col min="7428" max="7428" width="13.42578125" style="131" customWidth="1"/>
    <col min="7429" max="7430" width="9.140625" style="131"/>
    <col min="7431" max="7431" width="13.85546875" style="131" customWidth="1"/>
    <col min="7432" max="7432" width="11.5703125" style="131" customWidth="1"/>
    <col min="7433" max="7433" width="22.140625" style="131" customWidth="1"/>
    <col min="7434" max="7680" width="9.140625" style="131"/>
    <col min="7681" max="7681" width="11.42578125" style="131" customWidth="1"/>
    <col min="7682" max="7682" width="11.7109375" style="131" customWidth="1"/>
    <col min="7683" max="7683" width="9.140625" style="131"/>
    <col min="7684" max="7684" width="13.42578125" style="131" customWidth="1"/>
    <col min="7685" max="7686" width="9.140625" style="131"/>
    <col min="7687" max="7687" width="13.85546875" style="131" customWidth="1"/>
    <col min="7688" max="7688" width="11.5703125" style="131" customWidth="1"/>
    <col min="7689" max="7689" width="22.140625" style="131" customWidth="1"/>
    <col min="7690" max="7936" width="9.140625" style="131"/>
    <col min="7937" max="7937" width="11.42578125" style="131" customWidth="1"/>
    <col min="7938" max="7938" width="11.7109375" style="131" customWidth="1"/>
    <col min="7939" max="7939" width="9.140625" style="131"/>
    <col min="7940" max="7940" width="13.42578125" style="131" customWidth="1"/>
    <col min="7941" max="7942" width="9.140625" style="131"/>
    <col min="7943" max="7943" width="13.85546875" style="131" customWidth="1"/>
    <col min="7944" max="7944" width="11.5703125" style="131" customWidth="1"/>
    <col min="7945" max="7945" width="22.140625" style="131" customWidth="1"/>
    <col min="7946" max="8192" width="9.140625" style="131"/>
    <col min="8193" max="8193" width="11.42578125" style="131" customWidth="1"/>
    <col min="8194" max="8194" width="11.7109375" style="131" customWidth="1"/>
    <col min="8195" max="8195" width="9.140625" style="131"/>
    <col min="8196" max="8196" width="13.42578125" style="131" customWidth="1"/>
    <col min="8197" max="8198" width="9.140625" style="131"/>
    <col min="8199" max="8199" width="13.85546875" style="131" customWidth="1"/>
    <col min="8200" max="8200" width="11.5703125" style="131" customWidth="1"/>
    <col min="8201" max="8201" width="22.140625" style="131" customWidth="1"/>
    <col min="8202" max="8448" width="9.140625" style="131"/>
    <col min="8449" max="8449" width="11.42578125" style="131" customWidth="1"/>
    <col min="8450" max="8450" width="11.7109375" style="131" customWidth="1"/>
    <col min="8451" max="8451" width="9.140625" style="131"/>
    <col min="8452" max="8452" width="13.42578125" style="131" customWidth="1"/>
    <col min="8453" max="8454" width="9.140625" style="131"/>
    <col min="8455" max="8455" width="13.85546875" style="131" customWidth="1"/>
    <col min="8456" max="8456" width="11.5703125" style="131" customWidth="1"/>
    <col min="8457" max="8457" width="22.140625" style="131" customWidth="1"/>
    <col min="8458" max="8704" width="9.140625" style="131"/>
    <col min="8705" max="8705" width="11.42578125" style="131" customWidth="1"/>
    <col min="8706" max="8706" width="11.7109375" style="131" customWidth="1"/>
    <col min="8707" max="8707" width="9.140625" style="131"/>
    <col min="8708" max="8708" width="13.42578125" style="131" customWidth="1"/>
    <col min="8709" max="8710" width="9.140625" style="131"/>
    <col min="8711" max="8711" width="13.85546875" style="131" customWidth="1"/>
    <col min="8712" max="8712" width="11.5703125" style="131" customWidth="1"/>
    <col min="8713" max="8713" width="22.140625" style="131" customWidth="1"/>
    <col min="8714" max="8960" width="9.140625" style="131"/>
    <col min="8961" max="8961" width="11.42578125" style="131" customWidth="1"/>
    <col min="8962" max="8962" width="11.7109375" style="131" customWidth="1"/>
    <col min="8963" max="8963" width="9.140625" style="131"/>
    <col min="8964" max="8964" width="13.42578125" style="131" customWidth="1"/>
    <col min="8965" max="8966" width="9.140625" style="131"/>
    <col min="8967" max="8967" width="13.85546875" style="131" customWidth="1"/>
    <col min="8968" max="8968" width="11.5703125" style="131" customWidth="1"/>
    <col min="8969" max="8969" width="22.140625" style="131" customWidth="1"/>
    <col min="8970" max="9216" width="9.140625" style="131"/>
    <col min="9217" max="9217" width="11.42578125" style="131" customWidth="1"/>
    <col min="9218" max="9218" width="11.7109375" style="131" customWidth="1"/>
    <col min="9219" max="9219" width="9.140625" style="131"/>
    <col min="9220" max="9220" width="13.42578125" style="131" customWidth="1"/>
    <col min="9221" max="9222" width="9.140625" style="131"/>
    <col min="9223" max="9223" width="13.85546875" style="131" customWidth="1"/>
    <col min="9224" max="9224" width="11.5703125" style="131" customWidth="1"/>
    <col min="9225" max="9225" width="22.140625" style="131" customWidth="1"/>
    <col min="9226" max="9472" width="9.140625" style="131"/>
    <col min="9473" max="9473" width="11.42578125" style="131" customWidth="1"/>
    <col min="9474" max="9474" width="11.7109375" style="131" customWidth="1"/>
    <col min="9475" max="9475" width="9.140625" style="131"/>
    <col min="9476" max="9476" width="13.42578125" style="131" customWidth="1"/>
    <col min="9477" max="9478" width="9.140625" style="131"/>
    <col min="9479" max="9479" width="13.85546875" style="131" customWidth="1"/>
    <col min="9480" max="9480" width="11.5703125" style="131" customWidth="1"/>
    <col min="9481" max="9481" width="22.140625" style="131" customWidth="1"/>
    <col min="9482" max="9728" width="9.140625" style="131"/>
    <col min="9729" max="9729" width="11.42578125" style="131" customWidth="1"/>
    <col min="9730" max="9730" width="11.7109375" style="131" customWidth="1"/>
    <col min="9731" max="9731" width="9.140625" style="131"/>
    <col min="9732" max="9732" width="13.42578125" style="131" customWidth="1"/>
    <col min="9733" max="9734" width="9.140625" style="131"/>
    <col min="9735" max="9735" width="13.85546875" style="131" customWidth="1"/>
    <col min="9736" max="9736" width="11.5703125" style="131" customWidth="1"/>
    <col min="9737" max="9737" width="22.140625" style="131" customWidth="1"/>
    <col min="9738" max="9984" width="9.140625" style="131"/>
    <col min="9985" max="9985" width="11.42578125" style="131" customWidth="1"/>
    <col min="9986" max="9986" width="11.7109375" style="131" customWidth="1"/>
    <col min="9987" max="9987" width="9.140625" style="131"/>
    <col min="9988" max="9988" width="13.42578125" style="131" customWidth="1"/>
    <col min="9989" max="9990" width="9.140625" style="131"/>
    <col min="9991" max="9991" width="13.85546875" style="131" customWidth="1"/>
    <col min="9992" max="9992" width="11.5703125" style="131" customWidth="1"/>
    <col min="9993" max="9993" width="22.140625" style="131" customWidth="1"/>
    <col min="9994" max="10240" width="9.140625" style="131"/>
    <col min="10241" max="10241" width="11.42578125" style="131" customWidth="1"/>
    <col min="10242" max="10242" width="11.7109375" style="131" customWidth="1"/>
    <col min="10243" max="10243" width="9.140625" style="131"/>
    <col min="10244" max="10244" width="13.42578125" style="131" customWidth="1"/>
    <col min="10245" max="10246" width="9.140625" style="131"/>
    <col min="10247" max="10247" width="13.85546875" style="131" customWidth="1"/>
    <col min="10248" max="10248" width="11.5703125" style="131" customWidth="1"/>
    <col min="10249" max="10249" width="22.140625" style="131" customWidth="1"/>
    <col min="10250" max="10496" width="9.140625" style="131"/>
    <col min="10497" max="10497" width="11.42578125" style="131" customWidth="1"/>
    <col min="10498" max="10498" width="11.7109375" style="131" customWidth="1"/>
    <col min="10499" max="10499" width="9.140625" style="131"/>
    <col min="10500" max="10500" width="13.42578125" style="131" customWidth="1"/>
    <col min="10501" max="10502" width="9.140625" style="131"/>
    <col min="10503" max="10503" width="13.85546875" style="131" customWidth="1"/>
    <col min="10504" max="10504" width="11.5703125" style="131" customWidth="1"/>
    <col min="10505" max="10505" width="22.140625" style="131" customWidth="1"/>
    <col min="10506" max="10752" width="9.140625" style="131"/>
    <col min="10753" max="10753" width="11.42578125" style="131" customWidth="1"/>
    <col min="10754" max="10754" width="11.7109375" style="131" customWidth="1"/>
    <col min="10755" max="10755" width="9.140625" style="131"/>
    <col min="10756" max="10756" width="13.42578125" style="131" customWidth="1"/>
    <col min="10757" max="10758" width="9.140625" style="131"/>
    <col min="10759" max="10759" width="13.85546875" style="131" customWidth="1"/>
    <col min="10760" max="10760" width="11.5703125" style="131" customWidth="1"/>
    <col min="10761" max="10761" width="22.140625" style="131" customWidth="1"/>
    <col min="10762" max="11008" width="9.140625" style="131"/>
    <col min="11009" max="11009" width="11.42578125" style="131" customWidth="1"/>
    <col min="11010" max="11010" width="11.7109375" style="131" customWidth="1"/>
    <col min="11011" max="11011" width="9.140625" style="131"/>
    <col min="11012" max="11012" width="13.42578125" style="131" customWidth="1"/>
    <col min="11013" max="11014" width="9.140625" style="131"/>
    <col min="11015" max="11015" width="13.85546875" style="131" customWidth="1"/>
    <col min="11016" max="11016" width="11.5703125" style="131" customWidth="1"/>
    <col min="11017" max="11017" width="22.140625" style="131" customWidth="1"/>
    <col min="11018" max="11264" width="9.140625" style="131"/>
    <col min="11265" max="11265" width="11.42578125" style="131" customWidth="1"/>
    <col min="11266" max="11266" width="11.7109375" style="131" customWidth="1"/>
    <col min="11267" max="11267" width="9.140625" style="131"/>
    <col min="11268" max="11268" width="13.42578125" style="131" customWidth="1"/>
    <col min="11269" max="11270" width="9.140625" style="131"/>
    <col min="11271" max="11271" width="13.85546875" style="131" customWidth="1"/>
    <col min="11272" max="11272" width="11.5703125" style="131" customWidth="1"/>
    <col min="11273" max="11273" width="22.140625" style="131" customWidth="1"/>
    <col min="11274" max="11520" width="9.140625" style="131"/>
    <col min="11521" max="11521" width="11.42578125" style="131" customWidth="1"/>
    <col min="11522" max="11522" width="11.7109375" style="131" customWidth="1"/>
    <col min="11523" max="11523" width="9.140625" style="131"/>
    <col min="11524" max="11524" width="13.42578125" style="131" customWidth="1"/>
    <col min="11525" max="11526" width="9.140625" style="131"/>
    <col min="11527" max="11527" width="13.85546875" style="131" customWidth="1"/>
    <col min="11528" max="11528" width="11.5703125" style="131" customWidth="1"/>
    <col min="11529" max="11529" width="22.140625" style="131" customWidth="1"/>
    <col min="11530" max="11776" width="9.140625" style="131"/>
    <col min="11777" max="11777" width="11.42578125" style="131" customWidth="1"/>
    <col min="11778" max="11778" width="11.7109375" style="131" customWidth="1"/>
    <col min="11779" max="11779" width="9.140625" style="131"/>
    <col min="11780" max="11780" width="13.42578125" style="131" customWidth="1"/>
    <col min="11781" max="11782" width="9.140625" style="131"/>
    <col min="11783" max="11783" width="13.85546875" style="131" customWidth="1"/>
    <col min="11784" max="11784" width="11.5703125" style="131" customWidth="1"/>
    <col min="11785" max="11785" width="22.140625" style="131" customWidth="1"/>
    <col min="11786" max="12032" width="9.140625" style="131"/>
    <col min="12033" max="12033" width="11.42578125" style="131" customWidth="1"/>
    <col min="12034" max="12034" width="11.7109375" style="131" customWidth="1"/>
    <col min="12035" max="12035" width="9.140625" style="131"/>
    <col min="12036" max="12036" width="13.42578125" style="131" customWidth="1"/>
    <col min="12037" max="12038" width="9.140625" style="131"/>
    <col min="12039" max="12039" width="13.85546875" style="131" customWidth="1"/>
    <col min="12040" max="12040" width="11.5703125" style="131" customWidth="1"/>
    <col min="12041" max="12041" width="22.140625" style="131" customWidth="1"/>
    <col min="12042" max="12288" width="9.140625" style="131"/>
    <col min="12289" max="12289" width="11.42578125" style="131" customWidth="1"/>
    <col min="12290" max="12290" width="11.7109375" style="131" customWidth="1"/>
    <col min="12291" max="12291" width="9.140625" style="131"/>
    <col min="12292" max="12292" width="13.42578125" style="131" customWidth="1"/>
    <col min="12293" max="12294" width="9.140625" style="131"/>
    <col min="12295" max="12295" width="13.85546875" style="131" customWidth="1"/>
    <col min="12296" max="12296" width="11.5703125" style="131" customWidth="1"/>
    <col min="12297" max="12297" width="22.140625" style="131" customWidth="1"/>
    <col min="12298" max="12544" width="9.140625" style="131"/>
    <col min="12545" max="12545" width="11.42578125" style="131" customWidth="1"/>
    <col min="12546" max="12546" width="11.7109375" style="131" customWidth="1"/>
    <col min="12547" max="12547" width="9.140625" style="131"/>
    <col min="12548" max="12548" width="13.42578125" style="131" customWidth="1"/>
    <col min="12549" max="12550" width="9.140625" style="131"/>
    <col min="12551" max="12551" width="13.85546875" style="131" customWidth="1"/>
    <col min="12552" max="12552" width="11.5703125" style="131" customWidth="1"/>
    <col min="12553" max="12553" width="22.140625" style="131" customWidth="1"/>
    <col min="12554" max="12800" width="9.140625" style="131"/>
    <col min="12801" max="12801" width="11.42578125" style="131" customWidth="1"/>
    <col min="12802" max="12802" width="11.7109375" style="131" customWidth="1"/>
    <col min="12803" max="12803" width="9.140625" style="131"/>
    <col min="12804" max="12804" width="13.42578125" style="131" customWidth="1"/>
    <col min="12805" max="12806" width="9.140625" style="131"/>
    <col min="12807" max="12807" width="13.85546875" style="131" customWidth="1"/>
    <col min="12808" max="12808" width="11.5703125" style="131" customWidth="1"/>
    <col min="12809" max="12809" width="22.140625" style="131" customWidth="1"/>
    <col min="12810" max="13056" width="9.140625" style="131"/>
    <col min="13057" max="13057" width="11.42578125" style="131" customWidth="1"/>
    <col min="13058" max="13058" width="11.7109375" style="131" customWidth="1"/>
    <col min="13059" max="13059" width="9.140625" style="131"/>
    <col min="13060" max="13060" width="13.42578125" style="131" customWidth="1"/>
    <col min="13061" max="13062" width="9.140625" style="131"/>
    <col min="13063" max="13063" width="13.85546875" style="131" customWidth="1"/>
    <col min="13064" max="13064" width="11.5703125" style="131" customWidth="1"/>
    <col min="13065" max="13065" width="22.140625" style="131" customWidth="1"/>
    <col min="13066" max="13312" width="9.140625" style="131"/>
    <col min="13313" max="13313" width="11.42578125" style="131" customWidth="1"/>
    <col min="13314" max="13314" width="11.7109375" style="131" customWidth="1"/>
    <col min="13315" max="13315" width="9.140625" style="131"/>
    <col min="13316" max="13316" width="13.42578125" style="131" customWidth="1"/>
    <col min="13317" max="13318" width="9.140625" style="131"/>
    <col min="13319" max="13319" width="13.85546875" style="131" customWidth="1"/>
    <col min="13320" max="13320" width="11.5703125" style="131" customWidth="1"/>
    <col min="13321" max="13321" width="22.140625" style="131" customWidth="1"/>
    <col min="13322" max="13568" width="9.140625" style="131"/>
    <col min="13569" max="13569" width="11.42578125" style="131" customWidth="1"/>
    <col min="13570" max="13570" width="11.7109375" style="131" customWidth="1"/>
    <col min="13571" max="13571" width="9.140625" style="131"/>
    <col min="13572" max="13572" width="13.42578125" style="131" customWidth="1"/>
    <col min="13573" max="13574" width="9.140625" style="131"/>
    <col min="13575" max="13575" width="13.85546875" style="131" customWidth="1"/>
    <col min="13576" max="13576" width="11.5703125" style="131" customWidth="1"/>
    <col min="13577" max="13577" width="22.140625" style="131" customWidth="1"/>
    <col min="13578" max="13824" width="9.140625" style="131"/>
    <col min="13825" max="13825" width="11.42578125" style="131" customWidth="1"/>
    <col min="13826" max="13826" width="11.7109375" style="131" customWidth="1"/>
    <col min="13827" max="13827" width="9.140625" style="131"/>
    <col min="13828" max="13828" width="13.42578125" style="131" customWidth="1"/>
    <col min="13829" max="13830" width="9.140625" style="131"/>
    <col min="13831" max="13831" width="13.85546875" style="131" customWidth="1"/>
    <col min="13832" max="13832" width="11.5703125" style="131" customWidth="1"/>
    <col min="13833" max="13833" width="22.140625" style="131" customWidth="1"/>
    <col min="13834" max="14080" width="9.140625" style="131"/>
    <col min="14081" max="14081" width="11.42578125" style="131" customWidth="1"/>
    <col min="14082" max="14082" width="11.7109375" style="131" customWidth="1"/>
    <col min="14083" max="14083" width="9.140625" style="131"/>
    <col min="14084" max="14084" width="13.42578125" style="131" customWidth="1"/>
    <col min="14085" max="14086" width="9.140625" style="131"/>
    <col min="14087" max="14087" width="13.85546875" style="131" customWidth="1"/>
    <col min="14088" max="14088" width="11.5703125" style="131" customWidth="1"/>
    <col min="14089" max="14089" width="22.140625" style="131" customWidth="1"/>
    <col min="14090" max="14336" width="9.140625" style="131"/>
    <col min="14337" max="14337" width="11.42578125" style="131" customWidth="1"/>
    <col min="14338" max="14338" width="11.7109375" style="131" customWidth="1"/>
    <col min="14339" max="14339" width="9.140625" style="131"/>
    <col min="14340" max="14340" width="13.42578125" style="131" customWidth="1"/>
    <col min="14341" max="14342" width="9.140625" style="131"/>
    <col min="14343" max="14343" width="13.85546875" style="131" customWidth="1"/>
    <col min="14344" max="14344" width="11.5703125" style="131" customWidth="1"/>
    <col min="14345" max="14345" width="22.140625" style="131" customWidth="1"/>
    <col min="14346" max="14592" width="9.140625" style="131"/>
    <col min="14593" max="14593" width="11.42578125" style="131" customWidth="1"/>
    <col min="14594" max="14594" width="11.7109375" style="131" customWidth="1"/>
    <col min="14595" max="14595" width="9.140625" style="131"/>
    <col min="14596" max="14596" width="13.42578125" style="131" customWidth="1"/>
    <col min="14597" max="14598" width="9.140625" style="131"/>
    <col min="14599" max="14599" width="13.85546875" style="131" customWidth="1"/>
    <col min="14600" max="14600" width="11.5703125" style="131" customWidth="1"/>
    <col min="14601" max="14601" width="22.140625" style="131" customWidth="1"/>
    <col min="14602" max="14848" width="9.140625" style="131"/>
    <col min="14849" max="14849" width="11.42578125" style="131" customWidth="1"/>
    <col min="14850" max="14850" width="11.7109375" style="131" customWidth="1"/>
    <col min="14851" max="14851" width="9.140625" style="131"/>
    <col min="14852" max="14852" width="13.42578125" style="131" customWidth="1"/>
    <col min="14853" max="14854" width="9.140625" style="131"/>
    <col min="14855" max="14855" width="13.85546875" style="131" customWidth="1"/>
    <col min="14856" max="14856" width="11.5703125" style="131" customWidth="1"/>
    <col min="14857" max="14857" width="22.140625" style="131" customWidth="1"/>
    <col min="14858" max="15104" width="9.140625" style="131"/>
    <col min="15105" max="15105" width="11.42578125" style="131" customWidth="1"/>
    <col min="15106" max="15106" width="11.7109375" style="131" customWidth="1"/>
    <col min="15107" max="15107" width="9.140625" style="131"/>
    <col min="15108" max="15108" width="13.42578125" style="131" customWidth="1"/>
    <col min="15109" max="15110" width="9.140625" style="131"/>
    <col min="15111" max="15111" width="13.85546875" style="131" customWidth="1"/>
    <col min="15112" max="15112" width="11.5703125" style="131" customWidth="1"/>
    <col min="15113" max="15113" width="22.140625" style="131" customWidth="1"/>
    <col min="15114" max="15360" width="9.140625" style="131"/>
    <col min="15361" max="15361" width="11.42578125" style="131" customWidth="1"/>
    <col min="15362" max="15362" width="11.7109375" style="131" customWidth="1"/>
    <col min="15363" max="15363" width="9.140625" style="131"/>
    <col min="15364" max="15364" width="13.42578125" style="131" customWidth="1"/>
    <col min="15365" max="15366" width="9.140625" style="131"/>
    <col min="15367" max="15367" width="13.85546875" style="131" customWidth="1"/>
    <col min="15368" max="15368" width="11.5703125" style="131" customWidth="1"/>
    <col min="15369" max="15369" width="22.140625" style="131" customWidth="1"/>
    <col min="15370" max="15616" width="9.140625" style="131"/>
    <col min="15617" max="15617" width="11.42578125" style="131" customWidth="1"/>
    <col min="15618" max="15618" width="11.7109375" style="131" customWidth="1"/>
    <col min="15619" max="15619" width="9.140625" style="131"/>
    <col min="15620" max="15620" width="13.42578125" style="131" customWidth="1"/>
    <col min="15621" max="15622" width="9.140625" style="131"/>
    <col min="15623" max="15623" width="13.85546875" style="131" customWidth="1"/>
    <col min="15624" max="15624" width="11.5703125" style="131" customWidth="1"/>
    <col min="15625" max="15625" width="22.140625" style="131" customWidth="1"/>
    <col min="15626" max="15872" width="9.140625" style="131"/>
    <col min="15873" max="15873" width="11.42578125" style="131" customWidth="1"/>
    <col min="15874" max="15874" width="11.7109375" style="131" customWidth="1"/>
    <col min="15875" max="15875" width="9.140625" style="131"/>
    <col min="15876" max="15876" width="13.42578125" style="131" customWidth="1"/>
    <col min="15877" max="15878" width="9.140625" style="131"/>
    <col min="15879" max="15879" width="13.85546875" style="131" customWidth="1"/>
    <col min="15880" max="15880" width="11.5703125" style="131" customWidth="1"/>
    <col min="15881" max="15881" width="22.140625" style="131" customWidth="1"/>
    <col min="15882" max="16128" width="9.140625" style="131"/>
    <col min="16129" max="16129" width="11.42578125" style="131" customWidth="1"/>
    <col min="16130" max="16130" width="11.7109375" style="131" customWidth="1"/>
    <col min="16131" max="16131" width="9.140625" style="131"/>
    <col min="16132" max="16132" width="13.42578125" style="131" customWidth="1"/>
    <col min="16133" max="16134" width="9.140625" style="131"/>
    <col min="16135" max="16135" width="13.85546875" style="131" customWidth="1"/>
    <col min="16136" max="16136" width="11.5703125" style="131" customWidth="1"/>
    <col min="16137" max="16137" width="22.140625" style="131" customWidth="1"/>
    <col min="16138" max="16384" width="9.140625" style="131"/>
  </cols>
  <sheetData>
    <row r="1" spans="1:9" ht="15.75" customHeight="1" x14ac:dyDescent="0.25">
      <c r="A1" s="213"/>
      <c r="B1" s="213"/>
      <c r="C1" s="213"/>
      <c r="D1" s="213"/>
      <c r="E1" s="213"/>
      <c r="F1" s="323"/>
      <c r="G1" s="323"/>
      <c r="H1" s="323"/>
      <c r="I1" s="323"/>
    </row>
    <row r="2" spans="1:9" ht="15.75" customHeight="1" x14ac:dyDescent="0.25">
      <c r="A2" s="213"/>
      <c r="B2" s="213"/>
      <c r="C2" s="213"/>
      <c r="D2" s="213"/>
      <c r="E2" s="213"/>
      <c r="F2" s="323"/>
      <c r="G2" s="323"/>
      <c r="H2" s="323"/>
      <c r="I2" s="323"/>
    </row>
    <row r="3" spans="1:9" ht="15" customHeight="1" x14ac:dyDescent="0.25">
      <c r="A3" s="213"/>
      <c r="B3" s="213"/>
      <c r="C3" s="213"/>
      <c r="D3" s="213"/>
      <c r="E3" s="213"/>
      <c r="F3" s="323"/>
      <c r="G3" s="323"/>
      <c r="H3" s="323"/>
      <c r="I3" s="323"/>
    </row>
    <row r="4" spans="1:9" ht="15.75" customHeight="1" x14ac:dyDescent="0.25">
      <c r="A4" s="213"/>
      <c r="B4" s="213"/>
      <c r="C4" s="213"/>
      <c r="D4" s="213"/>
      <c r="E4" s="213"/>
      <c r="F4" s="323"/>
      <c r="G4" s="323"/>
      <c r="H4" s="323"/>
      <c r="I4" s="323"/>
    </row>
    <row r="5" spans="1:9" ht="15.75" customHeight="1" x14ac:dyDescent="0.25">
      <c r="A5" s="213"/>
      <c r="B5" s="213"/>
      <c r="C5" s="213"/>
      <c r="D5" s="213"/>
      <c r="E5" s="213"/>
      <c r="F5" s="324"/>
      <c r="G5" s="324"/>
      <c r="H5" s="324"/>
      <c r="I5" s="324"/>
    </row>
    <row r="6" spans="1:9" ht="15.75" customHeight="1" x14ac:dyDescent="0.25">
      <c r="A6" s="213"/>
      <c r="B6" s="213"/>
      <c r="C6" s="213"/>
      <c r="D6" s="213"/>
      <c r="E6" s="213"/>
      <c r="F6" s="170"/>
      <c r="G6" s="170"/>
      <c r="H6" s="170"/>
      <c r="I6" s="170"/>
    </row>
    <row r="7" spans="1:9" ht="15.75" customHeight="1" x14ac:dyDescent="0.3">
      <c r="A7" s="214" t="s">
        <v>415</v>
      </c>
      <c r="B7" s="215"/>
      <c r="C7" s="215"/>
      <c r="D7" s="215"/>
      <c r="E7" s="213"/>
      <c r="F7" s="170"/>
      <c r="G7" s="170"/>
      <c r="H7" s="170"/>
      <c r="I7" s="170"/>
    </row>
    <row r="8" spans="1:9" ht="15.75" customHeight="1" x14ac:dyDescent="0.25">
      <c r="A8" s="216" t="s">
        <v>416</v>
      </c>
      <c r="B8" s="216"/>
      <c r="C8" s="216"/>
      <c r="D8" s="216"/>
      <c r="E8" s="213"/>
      <c r="F8" s="170"/>
      <c r="G8" s="170"/>
      <c r="H8" s="170"/>
      <c r="I8" s="170"/>
    </row>
    <row r="9" spans="1:9" ht="15.75" customHeight="1" x14ac:dyDescent="0.3">
      <c r="A9" s="214" t="s">
        <v>417</v>
      </c>
      <c r="B9" s="217"/>
      <c r="C9" s="217"/>
      <c r="D9" s="217"/>
      <c r="E9" s="213"/>
      <c r="F9" s="170"/>
      <c r="G9" s="170"/>
      <c r="H9" s="170"/>
      <c r="I9" s="170"/>
    </row>
    <row r="10" spans="1:9" ht="18.75" customHeight="1" x14ac:dyDescent="0.25">
      <c r="A10" s="171"/>
      <c r="B10" s="172"/>
      <c r="C10" s="172"/>
      <c r="D10" s="172"/>
      <c r="E10" s="172"/>
      <c r="F10" s="325"/>
      <c r="G10" s="325"/>
      <c r="H10" s="325"/>
      <c r="I10" s="325"/>
    </row>
    <row r="11" spans="1:9" ht="3.75" customHeight="1" thickBot="1" x14ac:dyDescent="0.3">
      <c r="A11" s="132"/>
      <c r="B11" s="133"/>
      <c r="C11" s="133"/>
      <c r="D11" s="133"/>
      <c r="E11" s="133"/>
      <c r="F11" s="133"/>
      <c r="G11" s="133"/>
      <c r="H11" s="133"/>
      <c r="I11" s="134"/>
    </row>
    <row r="12" spans="1:9" ht="19.5" customHeight="1" x14ac:dyDescent="0.25">
      <c r="A12" s="326" t="s">
        <v>456</v>
      </c>
      <c r="B12" s="327"/>
      <c r="C12" s="327"/>
      <c r="D12" s="327"/>
      <c r="E12" s="327"/>
      <c r="F12" s="327"/>
      <c r="G12" s="327"/>
      <c r="H12" s="328"/>
      <c r="I12" s="135" t="s">
        <v>457</v>
      </c>
    </row>
    <row r="13" spans="1:9" x14ac:dyDescent="0.25">
      <c r="A13" s="309" t="s">
        <v>458</v>
      </c>
      <c r="B13" s="310"/>
      <c r="C13" s="310"/>
      <c r="D13" s="310"/>
      <c r="E13" s="310"/>
      <c r="F13" s="310"/>
      <c r="G13" s="310"/>
      <c r="H13" s="311"/>
      <c r="I13" s="136">
        <v>1.89E-2</v>
      </c>
    </row>
    <row r="14" spans="1:9" ht="15.75" thickBot="1" x14ac:dyDescent="0.3">
      <c r="A14" s="304" t="s">
        <v>459</v>
      </c>
      <c r="B14" s="305"/>
      <c r="C14" s="305"/>
      <c r="D14" s="305"/>
      <c r="E14" s="305"/>
      <c r="F14" s="305"/>
      <c r="G14" s="305"/>
      <c r="H14" s="312"/>
      <c r="I14" s="137">
        <f>SUM(I13:I13)</f>
        <v>1.89E-2</v>
      </c>
    </row>
    <row r="15" spans="1:9" ht="26.25" customHeight="1" x14ac:dyDescent="0.25">
      <c r="A15" s="313" t="s">
        <v>460</v>
      </c>
      <c r="B15" s="314"/>
      <c r="C15" s="314"/>
      <c r="D15" s="314"/>
      <c r="E15" s="314"/>
      <c r="F15" s="314"/>
      <c r="G15" s="314"/>
      <c r="H15" s="315"/>
      <c r="I15" s="138" t="s">
        <v>461</v>
      </c>
    </row>
    <row r="16" spans="1:9" x14ac:dyDescent="0.25">
      <c r="A16" s="316" t="s">
        <v>462</v>
      </c>
      <c r="B16" s="317"/>
      <c r="C16" s="318"/>
      <c r="D16" s="319"/>
      <c r="E16" s="319"/>
      <c r="F16" s="319"/>
      <c r="G16" s="319"/>
      <c r="H16" s="320"/>
      <c r="I16" s="139">
        <v>8.9999999999999993E-3</v>
      </c>
    </row>
    <row r="17" spans="1:9" x14ac:dyDescent="0.25">
      <c r="A17" s="321" t="s">
        <v>463</v>
      </c>
      <c r="B17" s="310"/>
      <c r="C17" s="310"/>
      <c r="D17" s="310"/>
      <c r="E17" s="310"/>
      <c r="F17" s="310"/>
      <c r="G17" s="310"/>
      <c r="H17" s="322"/>
      <c r="I17" s="140">
        <v>5.0000000000000001E-3</v>
      </c>
    </row>
    <row r="18" spans="1:9" x14ac:dyDescent="0.25">
      <c r="A18" s="290" t="s">
        <v>464</v>
      </c>
      <c r="B18" s="291"/>
      <c r="C18" s="294" t="s">
        <v>465</v>
      </c>
      <c r="D18" s="295"/>
      <c r="E18" s="296"/>
      <c r="F18" s="297"/>
      <c r="G18" s="297"/>
      <c r="H18" s="298"/>
      <c r="I18" s="302">
        <v>4.0000000000000001E-3</v>
      </c>
    </row>
    <row r="19" spans="1:9" x14ac:dyDescent="0.25">
      <c r="A19" s="292"/>
      <c r="B19" s="293"/>
      <c r="C19" s="141">
        <v>4</v>
      </c>
      <c r="D19" s="142" t="s">
        <v>466</v>
      </c>
      <c r="E19" s="299"/>
      <c r="F19" s="300"/>
      <c r="G19" s="300"/>
      <c r="H19" s="301"/>
      <c r="I19" s="303"/>
    </row>
    <row r="20" spans="1:9" ht="15.75" thickBot="1" x14ac:dyDescent="0.3">
      <c r="A20" s="304" t="s">
        <v>467</v>
      </c>
      <c r="B20" s="305"/>
      <c r="C20" s="305"/>
      <c r="D20" s="305"/>
      <c r="E20" s="305"/>
      <c r="F20" s="305"/>
      <c r="G20" s="305"/>
      <c r="H20" s="306"/>
      <c r="I20" s="143">
        <f>SUM(I16:I19)</f>
        <v>1.7999999999999999E-2</v>
      </c>
    </row>
    <row r="21" spans="1:9" ht="24.75" customHeight="1" x14ac:dyDescent="0.25">
      <c r="A21" s="279" t="s">
        <v>468</v>
      </c>
      <c r="B21" s="307"/>
      <c r="C21" s="307"/>
      <c r="D21" s="307"/>
      <c r="E21" s="307"/>
      <c r="F21" s="307"/>
      <c r="G21" s="307"/>
      <c r="H21" s="308"/>
      <c r="I21" s="144" t="s">
        <v>461</v>
      </c>
    </row>
    <row r="22" spans="1:9" ht="18.75" customHeight="1" x14ac:dyDescent="0.25">
      <c r="A22" s="145" t="s">
        <v>469</v>
      </c>
      <c r="B22" s="146"/>
      <c r="C22" s="146"/>
      <c r="D22" s="146"/>
      <c r="E22" s="146"/>
      <c r="F22" s="146"/>
      <c r="G22" s="147"/>
      <c r="H22" s="148"/>
      <c r="I22" s="140">
        <f>I23</f>
        <v>6.5500000000000003E-2</v>
      </c>
    </row>
    <row r="23" spans="1:9" x14ac:dyDescent="0.25">
      <c r="A23" s="262" t="s">
        <v>470</v>
      </c>
      <c r="B23" s="274"/>
      <c r="C23" s="274"/>
      <c r="D23" s="274"/>
      <c r="E23" s="274"/>
      <c r="F23" s="274"/>
      <c r="G23" s="274"/>
      <c r="H23" s="275"/>
      <c r="I23" s="140">
        <v>6.5500000000000003E-2</v>
      </c>
    </row>
    <row r="24" spans="1:9" ht="25.5" customHeight="1" x14ac:dyDescent="0.25">
      <c r="A24" s="276" t="s">
        <v>471</v>
      </c>
      <c r="B24" s="277"/>
      <c r="C24" s="277"/>
      <c r="D24" s="277"/>
      <c r="E24" s="277"/>
      <c r="F24" s="277"/>
      <c r="G24" s="277"/>
      <c r="H24" s="278"/>
      <c r="I24" s="143">
        <f>I20+I23</f>
        <v>8.3500000000000005E-2</v>
      </c>
    </row>
    <row r="25" spans="1:9" ht="25.5" customHeight="1" x14ac:dyDescent="0.25">
      <c r="A25" s="279" t="s">
        <v>472</v>
      </c>
      <c r="B25" s="280"/>
      <c r="C25" s="280"/>
      <c r="D25" s="280"/>
      <c r="E25" s="280"/>
      <c r="F25" s="280"/>
      <c r="G25" s="280"/>
      <c r="H25" s="281"/>
      <c r="I25" s="149"/>
    </row>
    <row r="26" spans="1:9" x14ac:dyDescent="0.25">
      <c r="A26" s="282" t="s">
        <v>473</v>
      </c>
      <c r="B26" s="283"/>
      <c r="C26" s="283"/>
      <c r="D26" s="283"/>
      <c r="E26" s="283"/>
      <c r="F26" s="283"/>
      <c r="G26" s="283"/>
      <c r="H26" s="284"/>
      <c r="I26" s="150">
        <v>6.4999999999999997E-3</v>
      </c>
    </row>
    <row r="27" spans="1:9" x14ac:dyDescent="0.25">
      <c r="A27" s="285" t="s">
        <v>474</v>
      </c>
      <c r="B27" s="286"/>
      <c r="C27" s="286"/>
      <c r="D27" s="286"/>
      <c r="E27" s="286"/>
      <c r="F27" s="286"/>
      <c r="G27" s="286"/>
      <c r="H27" s="287"/>
      <c r="I27" s="151">
        <v>0.03</v>
      </c>
    </row>
    <row r="28" spans="1:9" x14ac:dyDescent="0.25">
      <c r="A28" s="152" t="s">
        <v>475</v>
      </c>
      <c r="B28" s="288" t="s">
        <v>476</v>
      </c>
      <c r="C28" s="289"/>
      <c r="D28" s="289"/>
      <c r="E28" s="289"/>
      <c r="F28" s="289"/>
      <c r="G28" s="289"/>
      <c r="H28" s="153">
        <v>0.05</v>
      </c>
      <c r="I28" s="154">
        <v>0.05</v>
      </c>
    </row>
    <row r="29" spans="1:9" ht="28.5" customHeight="1" x14ac:dyDescent="0.25">
      <c r="A29" s="257" t="s">
        <v>477</v>
      </c>
      <c r="B29" s="258"/>
      <c r="C29" s="259"/>
      <c r="D29" s="155">
        <v>0</v>
      </c>
      <c r="E29" s="260" t="s">
        <v>478</v>
      </c>
      <c r="F29" s="260"/>
      <c r="G29" s="260"/>
      <c r="H29" s="261"/>
      <c r="I29" s="154">
        <v>0</v>
      </c>
    </row>
    <row r="30" spans="1:9" x14ac:dyDescent="0.25">
      <c r="A30" s="262" t="s">
        <v>479</v>
      </c>
      <c r="B30" s="263"/>
      <c r="C30" s="263"/>
      <c r="D30" s="263"/>
      <c r="E30" s="263"/>
      <c r="F30" s="263"/>
      <c r="G30" s="263"/>
      <c r="H30" s="264"/>
      <c r="I30" s="143">
        <f>I26+I27+I28+I29</f>
        <v>8.6499999999999994E-2</v>
      </c>
    </row>
    <row r="31" spans="1:9" x14ac:dyDescent="0.25">
      <c r="A31" s="265" t="s">
        <v>480</v>
      </c>
      <c r="B31" s="266"/>
      <c r="C31" s="266"/>
      <c r="D31" s="266"/>
      <c r="E31" s="266"/>
      <c r="F31" s="266"/>
      <c r="G31" s="266"/>
      <c r="H31" s="267"/>
      <c r="I31" s="156">
        <f>I34</f>
        <v>0.20972577673782133</v>
      </c>
    </row>
    <row r="32" spans="1:9" x14ac:dyDescent="0.25">
      <c r="A32" s="268" t="s">
        <v>481</v>
      </c>
      <c r="B32" s="269"/>
      <c r="C32" s="269"/>
      <c r="D32" s="269"/>
      <c r="E32" s="269"/>
      <c r="F32" s="269"/>
      <c r="G32" s="269"/>
      <c r="H32" s="270"/>
      <c r="I32" s="157">
        <f>(100%-I31)</f>
        <v>0.79027422326217867</v>
      </c>
    </row>
    <row r="33" spans="1:9" x14ac:dyDescent="0.25">
      <c r="A33" s="271" t="s">
        <v>482</v>
      </c>
      <c r="B33" s="272"/>
      <c r="C33" s="272"/>
      <c r="D33" s="272"/>
      <c r="E33" s="272"/>
      <c r="F33" s="272"/>
      <c r="G33" s="272"/>
      <c r="H33" s="273"/>
      <c r="I33" s="158">
        <v>1</v>
      </c>
    </row>
    <row r="34" spans="1:9" ht="15.75" thickBot="1" x14ac:dyDescent="0.3">
      <c r="A34" s="247" t="s">
        <v>483</v>
      </c>
      <c r="B34" s="248"/>
      <c r="C34" s="248"/>
      <c r="D34" s="248"/>
      <c r="E34" s="248"/>
      <c r="F34" s="248"/>
      <c r="G34" s="248"/>
      <c r="H34" s="249"/>
      <c r="I34" s="159">
        <f>(((1+I14+I18+I17)*(1+I16)*(1+I23))/(1-I30))-1</f>
        <v>0.20972577673782133</v>
      </c>
    </row>
    <row r="35" spans="1:9" x14ac:dyDescent="0.25">
      <c r="A35" s="160"/>
      <c r="B35" s="161"/>
      <c r="C35" s="161"/>
      <c r="D35" s="161"/>
      <c r="E35" s="161"/>
      <c r="F35" s="161"/>
      <c r="G35" s="161"/>
      <c r="H35" s="161"/>
      <c r="I35" s="162"/>
    </row>
    <row r="36" spans="1:9" x14ac:dyDescent="0.25">
      <c r="A36" s="250" t="s">
        <v>484</v>
      </c>
      <c r="B36" s="251"/>
      <c r="C36" s="251"/>
      <c r="D36" s="251"/>
      <c r="E36" s="251"/>
      <c r="F36" s="251"/>
      <c r="G36" s="251"/>
      <c r="H36" s="251"/>
      <c r="I36" s="252"/>
    </row>
    <row r="37" spans="1:9" x14ac:dyDescent="0.25">
      <c r="A37" s="253" t="s">
        <v>485</v>
      </c>
      <c r="B37" s="254"/>
      <c r="I37" s="163"/>
    </row>
    <row r="38" spans="1:9" x14ac:dyDescent="0.25">
      <c r="A38" s="164" t="s">
        <v>486</v>
      </c>
      <c r="B38" s="165"/>
      <c r="C38" s="165"/>
      <c r="D38" s="255" t="s">
        <v>487</v>
      </c>
      <c r="E38" s="255"/>
      <c r="F38" s="255"/>
      <c r="G38" s="255"/>
      <c r="H38" s="255"/>
      <c r="I38" s="256"/>
    </row>
    <row r="39" spans="1:9" x14ac:dyDescent="0.25">
      <c r="A39" s="166" t="s">
        <v>488</v>
      </c>
      <c r="B39" s="165"/>
      <c r="C39" s="165"/>
      <c r="D39" s="255"/>
      <c r="E39" s="255"/>
      <c r="F39" s="255"/>
      <c r="G39" s="255"/>
      <c r="H39" s="255"/>
      <c r="I39" s="256"/>
    </row>
    <row r="40" spans="1:9" ht="15.75" thickBot="1" x14ac:dyDescent="0.3">
      <c r="A40" s="167"/>
      <c r="B40" s="168"/>
      <c r="C40" s="168"/>
      <c r="D40" s="168"/>
      <c r="E40" s="168"/>
      <c r="F40" s="168"/>
      <c r="G40" s="168"/>
      <c r="H40" s="168"/>
      <c r="I40" s="169"/>
    </row>
  </sheetData>
  <sheetProtection formatCells="0" formatColumns="0" formatRows="0" insertColumns="0" insertRows="0" insertHyperlinks="0" deleteColumns="0" deleteRows="0"/>
  <mergeCells count="33">
    <mergeCell ref="A17:H17"/>
    <mergeCell ref="F1:I2"/>
    <mergeCell ref="F3:I4"/>
    <mergeCell ref="F5:I5"/>
    <mergeCell ref="F10:I10"/>
    <mergeCell ref="A12:H12"/>
    <mergeCell ref="A13:H13"/>
    <mergeCell ref="A14:H14"/>
    <mergeCell ref="A15:H15"/>
    <mergeCell ref="A16:B16"/>
    <mergeCell ref="C16:H16"/>
    <mergeCell ref="B28:G28"/>
    <mergeCell ref="A18:B19"/>
    <mergeCell ref="C18:D18"/>
    <mergeCell ref="E18:H19"/>
    <mergeCell ref="I18:I19"/>
    <mergeCell ref="A20:H20"/>
    <mergeCell ref="A21:H21"/>
    <mergeCell ref="A23:H23"/>
    <mergeCell ref="A24:H24"/>
    <mergeCell ref="A25:H25"/>
    <mergeCell ref="A26:H26"/>
    <mergeCell ref="A27:H27"/>
    <mergeCell ref="A34:H34"/>
    <mergeCell ref="A36:I36"/>
    <mergeCell ref="A37:B37"/>
    <mergeCell ref="D38:I39"/>
    <mergeCell ref="A29:C29"/>
    <mergeCell ref="E29:H29"/>
    <mergeCell ref="A30:H30"/>
    <mergeCell ref="A31:H31"/>
    <mergeCell ref="A32:H32"/>
    <mergeCell ref="A33:H33"/>
  </mergeCells>
  <printOptions horizontalCentered="1"/>
  <pageMargins left="0" right="0" top="0.78740157480314965" bottom="0.3937007874015748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0391-5D20-43AF-9E8A-046370AD6F59}">
  <dimension ref="A7:V42"/>
  <sheetViews>
    <sheetView zoomScale="80" zoomScaleNormal="80" workbookViewId="0">
      <selection activeCell="Y17" sqref="Y17"/>
    </sheetView>
  </sheetViews>
  <sheetFormatPr defaultColWidth="8.85546875" defaultRowHeight="19.899999999999999" customHeight="1" x14ac:dyDescent="0.2"/>
  <cols>
    <col min="1" max="1" width="4.85546875" style="99" customWidth="1"/>
    <col min="2" max="2" width="8" style="99" customWidth="1"/>
    <col min="3" max="3" width="6.28515625" style="99" customWidth="1"/>
    <col min="4" max="4" width="6.42578125" style="99" customWidth="1"/>
    <col min="5" max="5" width="46.85546875" style="99" customWidth="1"/>
    <col min="6" max="6" width="5.7109375" style="99" customWidth="1"/>
    <col min="7" max="7" width="8.7109375" style="99" customWidth="1"/>
    <col min="8" max="8" width="7.7109375" style="99" customWidth="1"/>
    <col min="9" max="9" width="11.5703125" style="99" customWidth="1"/>
    <col min="10" max="10" width="5.85546875" style="99" customWidth="1"/>
    <col min="11" max="11" width="7.140625" style="99" customWidth="1"/>
    <col min="12" max="21" width="8.85546875" style="99"/>
    <col min="22" max="22" width="14.85546875" style="99" customWidth="1"/>
    <col min="23" max="252" width="8.85546875" style="99"/>
    <col min="253" max="253" width="4.85546875" style="99" customWidth="1"/>
    <col min="254" max="254" width="8" style="99" customWidth="1"/>
    <col min="255" max="255" width="6.28515625" style="99" customWidth="1"/>
    <col min="256" max="256" width="6.42578125" style="99" customWidth="1"/>
    <col min="257" max="257" width="46.85546875" style="99" customWidth="1"/>
    <col min="258" max="258" width="5.7109375" style="99" customWidth="1"/>
    <col min="259" max="259" width="8.7109375" style="99" customWidth="1"/>
    <col min="260" max="260" width="7.7109375" style="99" customWidth="1"/>
    <col min="261" max="261" width="10.28515625" style="99" customWidth="1"/>
    <col min="262" max="262" width="5.85546875" style="99" customWidth="1"/>
    <col min="263" max="263" width="7.140625" style="99" customWidth="1"/>
    <col min="264" max="273" width="8.85546875" style="99"/>
    <col min="274" max="274" width="14.85546875" style="99" customWidth="1"/>
    <col min="275" max="508" width="8.85546875" style="99"/>
    <col min="509" max="509" width="4.85546875" style="99" customWidth="1"/>
    <col min="510" max="510" width="8" style="99" customWidth="1"/>
    <col min="511" max="511" width="6.28515625" style="99" customWidth="1"/>
    <col min="512" max="512" width="6.42578125" style="99" customWidth="1"/>
    <col min="513" max="513" width="46.85546875" style="99" customWidth="1"/>
    <col min="514" max="514" width="5.7109375" style="99" customWidth="1"/>
    <col min="515" max="515" width="8.7109375" style="99" customWidth="1"/>
    <col min="516" max="516" width="7.7109375" style="99" customWidth="1"/>
    <col min="517" max="517" width="10.28515625" style="99" customWidth="1"/>
    <col min="518" max="518" width="5.85546875" style="99" customWidth="1"/>
    <col min="519" max="519" width="7.140625" style="99" customWidth="1"/>
    <col min="520" max="529" width="8.85546875" style="99"/>
    <col min="530" max="530" width="14.85546875" style="99" customWidth="1"/>
    <col min="531" max="764" width="8.85546875" style="99"/>
    <col min="765" max="765" width="4.85546875" style="99" customWidth="1"/>
    <col min="766" max="766" width="8" style="99" customWidth="1"/>
    <col min="767" max="767" width="6.28515625" style="99" customWidth="1"/>
    <col min="768" max="768" width="6.42578125" style="99" customWidth="1"/>
    <col min="769" max="769" width="46.85546875" style="99" customWidth="1"/>
    <col min="770" max="770" width="5.7109375" style="99" customWidth="1"/>
    <col min="771" max="771" width="8.7109375" style="99" customWidth="1"/>
    <col min="772" max="772" width="7.7109375" style="99" customWidth="1"/>
    <col min="773" max="773" width="10.28515625" style="99" customWidth="1"/>
    <col min="774" max="774" width="5.85546875" style="99" customWidth="1"/>
    <col min="775" max="775" width="7.140625" style="99" customWidth="1"/>
    <col min="776" max="785" width="8.85546875" style="99"/>
    <col min="786" max="786" width="14.85546875" style="99" customWidth="1"/>
    <col min="787" max="1020" width="8.85546875" style="99"/>
    <col min="1021" max="1021" width="4.85546875" style="99" customWidth="1"/>
    <col min="1022" max="1022" width="8" style="99" customWidth="1"/>
    <col min="1023" max="1023" width="6.28515625" style="99" customWidth="1"/>
    <col min="1024" max="1024" width="6.42578125" style="99" customWidth="1"/>
    <col min="1025" max="1025" width="46.85546875" style="99" customWidth="1"/>
    <col min="1026" max="1026" width="5.7109375" style="99" customWidth="1"/>
    <col min="1027" max="1027" width="8.7109375" style="99" customWidth="1"/>
    <col min="1028" max="1028" width="7.7109375" style="99" customWidth="1"/>
    <col min="1029" max="1029" width="10.28515625" style="99" customWidth="1"/>
    <col min="1030" max="1030" width="5.85546875" style="99" customWidth="1"/>
    <col min="1031" max="1031" width="7.140625" style="99" customWidth="1"/>
    <col min="1032" max="1041" width="8.85546875" style="99"/>
    <col min="1042" max="1042" width="14.85546875" style="99" customWidth="1"/>
    <col min="1043" max="1276" width="8.85546875" style="99"/>
    <col min="1277" max="1277" width="4.85546875" style="99" customWidth="1"/>
    <col min="1278" max="1278" width="8" style="99" customWidth="1"/>
    <col min="1279" max="1279" width="6.28515625" style="99" customWidth="1"/>
    <col min="1280" max="1280" width="6.42578125" style="99" customWidth="1"/>
    <col min="1281" max="1281" width="46.85546875" style="99" customWidth="1"/>
    <col min="1282" max="1282" width="5.7109375" style="99" customWidth="1"/>
    <col min="1283" max="1283" width="8.7109375" style="99" customWidth="1"/>
    <col min="1284" max="1284" width="7.7109375" style="99" customWidth="1"/>
    <col min="1285" max="1285" width="10.28515625" style="99" customWidth="1"/>
    <col min="1286" max="1286" width="5.85546875" style="99" customWidth="1"/>
    <col min="1287" max="1287" width="7.140625" style="99" customWidth="1"/>
    <col min="1288" max="1297" width="8.85546875" style="99"/>
    <col min="1298" max="1298" width="14.85546875" style="99" customWidth="1"/>
    <col min="1299" max="1532" width="8.85546875" style="99"/>
    <col min="1533" max="1533" width="4.85546875" style="99" customWidth="1"/>
    <col min="1534" max="1534" width="8" style="99" customWidth="1"/>
    <col min="1535" max="1535" width="6.28515625" style="99" customWidth="1"/>
    <col min="1536" max="1536" width="6.42578125" style="99" customWidth="1"/>
    <col min="1537" max="1537" width="46.85546875" style="99" customWidth="1"/>
    <col min="1538" max="1538" width="5.7109375" style="99" customWidth="1"/>
    <col min="1539" max="1539" width="8.7109375" style="99" customWidth="1"/>
    <col min="1540" max="1540" width="7.7109375" style="99" customWidth="1"/>
    <col min="1541" max="1541" width="10.28515625" style="99" customWidth="1"/>
    <col min="1542" max="1542" width="5.85546875" style="99" customWidth="1"/>
    <col min="1543" max="1543" width="7.140625" style="99" customWidth="1"/>
    <col min="1544" max="1553" width="8.85546875" style="99"/>
    <col min="1554" max="1554" width="14.85546875" style="99" customWidth="1"/>
    <col min="1555" max="1788" width="8.85546875" style="99"/>
    <col min="1789" max="1789" width="4.85546875" style="99" customWidth="1"/>
    <col min="1790" max="1790" width="8" style="99" customWidth="1"/>
    <col min="1791" max="1791" width="6.28515625" style="99" customWidth="1"/>
    <col min="1792" max="1792" width="6.42578125" style="99" customWidth="1"/>
    <col min="1793" max="1793" width="46.85546875" style="99" customWidth="1"/>
    <col min="1794" max="1794" width="5.7109375" style="99" customWidth="1"/>
    <col min="1795" max="1795" width="8.7109375" style="99" customWidth="1"/>
    <col min="1796" max="1796" width="7.7109375" style="99" customWidth="1"/>
    <col min="1797" max="1797" width="10.28515625" style="99" customWidth="1"/>
    <col min="1798" max="1798" width="5.85546875" style="99" customWidth="1"/>
    <col min="1799" max="1799" width="7.140625" style="99" customWidth="1"/>
    <col min="1800" max="1809" width="8.85546875" style="99"/>
    <col min="1810" max="1810" width="14.85546875" style="99" customWidth="1"/>
    <col min="1811" max="2044" width="8.85546875" style="99"/>
    <col min="2045" max="2045" width="4.85546875" style="99" customWidth="1"/>
    <col min="2046" max="2046" width="8" style="99" customWidth="1"/>
    <col min="2047" max="2047" width="6.28515625" style="99" customWidth="1"/>
    <col min="2048" max="2048" width="6.42578125" style="99" customWidth="1"/>
    <col min="2049" max="2049" width="46.85546875" style="99" customWidth="1"/>
    <col min="2050" max="2050" width="5.7109375" style="99" customWidth="1"/>
    <col min="2051" max="2051" width="8.7109375" style="99" customWidth="1"/>
    <col min="2052" max="2052" width="7.7109375" style="99" customWidth="1"/>
    <col min="2053" max="2053" width="10.28515625" style="99" customWidth="1"/>
    <col min="2054" max="2054" width="5.85546875" style="99" customWidth="1"/>
    <col min="2055" max="2055" width="7.140625" style="99" customWidth="1"/>
    <col min="2056" max="2065" width="8.85546875" style="99"/>
    <col min="2066" max="2066" width="14.85546875" style="99" customWidth="1"/>
    <col min="2067" max="2300" width="8.85546875" style="99"/>
    <col min="2301" max="2301" width="4.85546875" style="99" customWidth="1"/>
    <col min="2302" max="2302" width="8" style="99" customWidth="1"/>
    <col min="2303" max="2303" width="6.28515625" style="99" customWidth="1"/>
    <col min="2304" max="2304" width="6.42578125" style="99" customWidth="1"/>
    <col min="2305" max="2305" width="46.85546875" style="99" customWidth="1"/>
    <col min="2306" max="2306" width="5.7109375" style="99" customWidth="1"/>
    <col min="2307" max="2307" width="8.7109375" style="99" customWidth="1"/>
    <col min="2308" max="2308" width="7.7109375" style="99" customWidth="1"/>
    <col min="2309" max="2309" width="10.28515625" style="99" customWidth="1"/>
    <col min="2310" max="2310" width="5.85546875" style="99" customWidth="1"/>
    <col min="2311" max="2311" width="7.140625" style="99" customWidth="1"/>
    <col min="2312" max="2321" width="8.85546875" style="99"/>
    <col min="2322" max="2322" width="14.85546875" style="99" customWidth="1"/>
    <col min="2323" max="2556" width="8.85546875" style="99"/>
    <col min="2557" max="2557" width="4.85546875" style="99" customWidth="1"/>
    <col min="2558" max="2558" width="8" style="99" customWidth="1"/>
    <col min="2559" max="2559" width="6.28515625" style="99" customWidth="1"/>
    <col min="2560" max="2560" width="6.42578125" style="99" customWidth="1"/>
    <col min="2561" max="2561" width="46.85546875" style="99" customWidth="1"/>
    <col min="2562" max="2562" width="5.7109375" style="99" customWidth="1"/>
    <col min="2563" max="2563" width="8.7109375" style="99" customWidth="1"/>
    <col min="2564" max="2564" width="7.7109375" style="99" customWidth="1"/>
    <col min="2565" max="2565" width="10.28515625" style="99" customWidth="1"/>
    <col min="2566" max="2566" width="5.85546875" style="99" customWidth="1"/>
    <col min="2567" max="2567" width="7.140625" style="99" customWidth="1"/>
    <col min="2568" max="2577" width="8.85546875" style="99"/>
    <col min="2578" max="2578" width="14.85546875" style="99" customWidth="1"/>
    <col min="2579" max="2812" width="8.85546875" style="99"/>
    <col min="2813" max="2813" width="4.85546875" style="99" customWidth="1"/>
    <col min="2814" max="2814" width="8" style="99" customWidth="1"/>
    <col min="2815" max="2815" width="6.28515625" style="99" customWidth="1"/>
    <col min="2816" max="2816" width="6.42578125" style="99" customWidth="1"/>
    <col min="2817" max="2817" width="46.85546875" style="99" customWidth="1"/>
    <col min="2818" max="2818" width="5.7109375" style="99" customWidth="1"/>
    <col min="2819" max="2819" width="8.7109375" style="99" customWidth="1"/>
    <col min="2820" max="2820" width="7.7109375" style="99" customWidth="1"/>
    <col min="2821" max="2821" width="10.28515625" style="99" customWidth="1"/>
    <col min="2822" max="2822" width="5.85546875" style="99" customWidth="1"/>
    <col min="2823" max="2823" width="7.140625" style="99" customWidth="1"/>
    <col min="2824" max="2833" width="8.85546875" style="99"/>
    <col min="2834" max="2834" width="14.85546875" style="99" customWidth="1"/>
    <col min="2835" max="3068" width="8.85546875" style="99"/>
    <col min="3069" max="3069" width="4.85546875" style="99" customWidth="1"/>
    <col min="3070" max="3070" width="8" style="99" customWidth="1"/>
    <col min="3071" max="3071" width="6.28515625" style="99" customWidth="1"/>
    <col min="3072" max="3072" width="6.42578125" style="99" customWidth="1"/>
    <col min="3073" max="3073" width="46.85546875" style="99" customWidth="1"/>
    <col min="3074" max="3074" width="5.7109375" style="99" customWidth="1"/>
    <col min="3075" max="3075" width="8.7109375" style="99" customWidth="1"/>
    <col min="3076" max="3076" width="7.7109375" style="99" customWidth="1"/>
    <col min="3077" max="3077" width="10.28515625" style="99" customWidth="1"/>
    <col min="3078" max="3078" width="5.85546875" style="99" customWidth="1"/>
    <col min="3079" max="3079" width="7.140625" style="99" customWidth="1"/>
    <col min="3080" max="3089" width="8.85546875" style="99"/>
    <col min="3090" max="3090" width="14.85546875" style="99" customWidth="1"/>
    <col min="3091" max="3324" width="8.85546875" style="99"/>
    <col min="3325" max="3325" width="4.85546875" style="99" customWidth="1"/>
    <col min="3326" max="3326" width="8" style="99" customWidth="1"/>
    <col min="3327" max="3327" width="6.28515625" style="99" customWidth="1"/>
    <col min="3328" max="3328" width="6.42578125" style="99" customWidth="1"/>
    <col min="3329" max="3329" width="46.85546875" style="99" customWidth="1"/>
    <col min="3330" max="3330" width="5.7109375" style="99" customWidth="1"/>
    <col min="3331" max="3331" width="8.7109375" style="99" customWidth="1"/>
    <col min="3332" max="3332" width="7.7109375" style="99" customWidth="1"/>
    <col min="3333" max="3333" width="10.28515625" style="99" customWidth="1"/>
    <col min="3334" max="3334" width="5.85546875" style="99" customWidth="1"/>
    <col min="3335" max="3335" width="7.140625" style="99" customWidth="1"/>
    <col min="3336" max="3345" width="8.85546875" style="99"/>
    <col min="3346" max="3346" width="14.85546875" style="99" customWidth="1"/>
    <col min="3347" max="3580" width="8.85546875" style="99"/>
    <col min="3581" max="3581" width="4.85546875" style="99" customWidth="1"/>
    <col min="3582" max="3582" width="8" style="99" customWidth="1"/>
    <col min="3583" max="3583" width="6.28515625" style="99" customWidth="1"/>
    <col min="3584" max="3584" width="6.42578125" style="99" customWidth="1"/>
    <col min="3585" max="3585" width="46.85546875" style="99" customWidth="1"/>
    <col min="3586" max="3586" width="5.7109375" style="99" customWidth="1"/>
    <col min="3587" max="3587" width="8.7109375" style="99" customWidth="1"/>
    <col min="3588" max="3588" width="7.7109375" style="99" customWidth="1"/>
    <col min="3589" max="3589" width="10.28515625" style="99" customWidth="1"/>
    <col min="3590" max="3590" width="5.85546875" style="99" customWidth="1"/>
    <col min="3591" max="3591" width="7.140625" style="99" customWidth="1"/>
    <col min="3592" max="3601" width="8.85546875" style="99"/>
    <col min="3602" max="3602" width="14.85546875" style="99" customWidth="1"/>
    <col min="3603" max="3836" width="8.85546875" style="99"/>
    <col min="3837" max="3837" width="4.85546875" style="99" customWidth="1"/>
    <col min="3838" max="3838" width="8" style="99" customWidth="1"/>
    <col min="3839" max="3839" width="6.28515625" style="99" customWidth="1"/>
    <col min="3840" max="3840" width="6.42578125" style="99" customWidth="1"/>
    <col min="3841" max="3841" width="46.85546875" style="99" customWidth="1"/>
    <col min="3842" max="3842" width="5.7109375" style="99" customWidth="1"/>
    <col min="3843" max="3843" width="8.7109375" style="99" customWidth="1"/>
    <col min="3844" max="3844" width="7.7109375" style="99" customWidth="1"/>
    <col min="3845" max="3845" width="10.28515625" style="99" customWidth="1"/>
    <col min="3846" max="3846" width="5.85546875" style="99" customWidth="1"/>
    <col min="3847" max="3847" width="7.140625" style="99" customWidth="1"/>
    <col min="3848" max="3857" width="8.85546875" style="99"/>
    <col min="3858" max="3858" width="14.85546875" style="99" customWidth="1"/>
    <col min="3859" max="4092" width="8.85546875" style="99"/>
    <col min="4093" max="4093" width="4.85546875" style="99" customWidth="1"/>
    <col min="4094" max="4094" width="8" style="99" customWidth="1"/>
    <col min="4095" max="4095" width="6.28515625" style="99" customWidth="1"/>
    <col min="4096" max="4096" width="6.42578125" style="99" customWidth="1"/>
    <col min="4097" max="4097" width="46.85546875" style="99" customWidth="1"/>
    <col min="4098" max="4098" width="5.7109375" style="99" customWidth="1"/>
    <col min="4099" max="4099" width="8.7109375" style="99" customWidth="1"/>
    <col min="4100" max="4100" width="7.7109375" style="99" customWidth="1"/>
    <col min="4101" max="4101" width="10.28515625" style="99" customWidth="1"/>
    <col min="4102" max="4102" width="5.85546875" style="99" customWidth="1"/>
    <col min="4103" max="4103" width="7.140625" style="99" customWidth="1"/>
    <col min="4104" max="4113" width="8.85546875" style="99"/>
    <col min="4114" max="4114" width="14.85546875" style="99" customWidth="1"/>
    <col min="4115" max="4348" width="8.85546875" style="99"/>
    <col min="4349" max="4349" width="4.85546875" style="99" customWidth="1"/>
    <col min="4350" max="4350" width="8" style="99" customWidth="1"/>
    <col min="4351" max="4351" width="6.28515625" style="99" customWidth="1"/>
    <col min="4352" max="4352" width="6.42578125" style="99" customWidth="1"/>
    <col min="4353" max="4353" width="46.85546875" style="99" customWidth="1"/>
    <col min="4354" max="4354" width="5.7109375" style="99" customWidth="1"/>
    <col min="4355" max="4355" width="8.7109375" style="99" customWidth="1"/>
    <col min="4356" max="4356" width="7.7109375" style="99" customWidth="1"/>
    <col min="4357" max="4357" width="10.28515625" style="99" customWidth="1"/>
    <col min="4358" max="4358" width="5.85546875" style="99" customWidth="1"/>
    <col min="4359" max="4359" width="7.140625" style="99" customWidth="1"/>
    <col min="4360" max="4369" width="8.85546875" style="99"/>
    <col min="4370" max="4370" width="14.85546875" style="99" customWidth="1"/>
    <col min="4371" max="4604" width="8.85546875" style="99"/>
    <col min="4605" max="4605" width="4.85546875" style="99" customWidth="1"/>
    <col min="4606" max="4606" width="8" style="99" customWidth="1"/>
    <col min="4607" max="4607" width="6.28515625" style="99" customWidth="1"/>
    <col min="4608" max="4608" width="6.42578125" style="99" customWidth="1"/>
    <col min="4609" max="4609" width="46.85546875" style="99" customWidth="1"/>
    <col min="4610" max="4610" width="5.7109375" style="99" customWidth="1"/>
    <col min="4611" max="4611" width="8.7109375" style="99" customWidth="1"/>
    <col min="4612" max="4612" width="7.7109375" style="99" customWidth="1"/>
    <col min="4613" max="4613" width="10.28515625" style="99" customWidth="1"/>
    <col min="4614" max="4614" width="5.85546875" style="99" customWidth="1"/>
    <col min="4615" max="4615" width="7.140625" style="99" customWidth="1"/>
    <col min="4616" max="4625" width="8.85546875" style="99"/>
    <col min="4626" max="4626" width="14.85546875" style="99" customWidth="1"/>
    <col min="4627" max="4860" width="8.85546875" style="99"/>
    <col min="4861" max="4861" width="4.85546875" style="99" customWidth="1"/>
    <col min="4862" max="4862" width="8" style="99" customWidth="1"/>
    <col min="4863" max="4863" width="6.28515625" style="99" customWidth="1"/>
    <col min="4864" max="4864" width="6.42578125" style="99" customWidth="1"/>
    <col min="4865" max="4865" width="46.85546875" style="99" customWidth="1"/>
    <col min="4866" max="4866" width="5.7109375" style="99" customWidth="1"/>
    <col min="4867" max="4867" width="8.7109375" style="99" customWidth="1"/>
    <col min="4868" max="4868" width="7.7109375" style="99" customWidth="1"/>
    <col min="4869" max="4869" width="10.28515625" style="99" customWidth="1"/>
    <col min="4870" max="4870" width="5.85546875" style="99" customWidth="1"/>
    <col min="4871" max="4871" width="7.140625" style="99" customWidth="1"/>
    <col min="4872" max="4881" width="8.85546875" style="99"/>
    <col min="4882" max="4882" width="14.85546875" style="99" customWidth="1"/>
    <col min="4883" max="5116" width="8.85546875" style="99"/>
    <col min="5117" max="5117" width="4.85546875" style="99" customWidth="1"/>
    <col min="5118" max="5118" width="8" style="99" customWidth="1"/>
    <col min="5119" max="5119" width="6.28515625" style="99" customWidth="1"/>
    <col min="5120" max="5120" width="6.42578125" style="99" customWidth="1"/>
    <col min="5121" max="5121" width="46.85546875" style="99" customWidth="1"/>
    <col min="5122" max="5122" width="5.7109375" style="99" customWidth="1"/>
    <col min="5123" max="5123" width="8.7109375" style="99" customWidth="1"/>
    <col min="5124" max="5124" width="7.7109375" style="99" customWidth="1"/>
    <col min="5125" max="5125" width="10.28515625" style="99" customWidth="1"/>
    <col min="5126" max="5126" width="5.85546875" style="99" customWidth="1"/>
    <col min="5127" max="5127" width="7.140625" style="99" customWidth="1"/>
    <col min="5128" max="5137" width="8.85546875" style="99"/>
    <col min="5138" max="5138" width="14.85546875" style="99" customWidth="1"/>
    <col min="5139" max="5372" width="8.85546875" style="99"/>
    <col min="5373" max="5373" width="4.85546875" style="99" customWidth="1"/>
    <col min="5374" max="5374" width="8" style="99" customWidth="1"/>
    <col min="5375" max="5375" width="6.28515625" style="99" customWidth="1"/>
    <col min="5376" max="5376" width="6.42578125" style="99" customWidth="1"/>
    <col min="5377" max="5377" width="46.85546875" style="99" customWidth="1"/>
    <col min="5378" max="5378" width="5.7109375" style="99" customWidth="1"/>
    <col min="5379" max="5379" width="8.7109375" style="99" customWidth="1"/>
    <col min="5380" max="5380" width="7.7109375" style="99" customWidth="1"/>
    <col min="5381" max="5381" width="10.28515625" style="99" customWidth="1"/>
    <col min="5382" max="5382" width="5.85546875" style="99" customWidth="1"/>
    <col min="5383" max="5383" width="7.140625" style="99" customWidth="1"/>
    <col min="5384" max="5393" width="8.85546875" style="99"/>
    <col min="5394" max="5394" width="14.85546875" style="99" customWidth="1"/>
    <col min="5395" max="5628" width="8.85546875" style="99"/>
    <col min="5629" max="5629" width="4.85546875" style="99" customWidth="1"/>
    <col min="5630" max="5630" width="8" style="99" customWidth="1"/>
    <col min="5631" max="5631" width="6.28515625" style="99" customWidth="1"/>
    <col min="5632" max="5632" width="6.42578125" style="99" customWidth="1"/>
    <col min="5633" max="5633" width="46.85546875" style="99" customWidth="1"/>
    <col min="5634" max="5634" width="5.7109375" style="99" customWidth="1"/>
    <col min="5635" max="5635" width="8.7109375" style="99" customWidth="1"/>
    <col min="5636" max="5636" width="7.7109375" style="99" customWidth="1"/>
    <col min="5637" max="5637" width="10.28515625" style="99" customWidth="1"/>
    <col min="5638" max="5638" width="5.85546875" style="99" customWidth="1"/>
    <col min="5639" max="5639" width="7.140625" style="99" customWidth="1"/>
    <col min="5640" max="5649" width="8.85546875" style="99"/>
    <col min="5650" max="5650" width="14.85546875" style="99" customWidth="1"/>
    <col min="5651" max="5884" width="8.85546875" style="99"/>
    <col min="5885" max="5885" width="4.85546875" style="99" customWidth="1"/>
    <col min="5886" max="5886" width="8" style="99" customWidth="1"/>
    <col min="5887" max="5887" width="6.28515625" style="99" customWidth="1"/>
    <col min="5888" max="5888" width="6.42578125" style="99" customWidth="1"/>
    <col min="5889" max="5889" width="46.85546875" style="99" customWidth="1"/>
    <col min="5890" max="5890" width="5.7109375" style="99" customWidth="1"/>
    <col min="5891" max="5891" width="8.7109375" style="99" customWidth="1"/>
    <col min="5892" max="5892" width="7.7109375" style="99" customWidth="1"/>
    <col min="5893" max="5893" width="10.28515625" style="99" customWidth="1"/>
    <col min="5894" max="5894" width="5.85546875" style="99" customWidth="1"/>
    <col min="5895" max="5895" width="7.140625" style="99" customWidth="1"/>
    <col min="5896" max="5905" width="8.85546875" style="99"/>
    <col min="5906" max="5906" width="14.85546875" style="99" customWidth="1"/>
    <col min="5907" max="6140" width="8.85546875" style="99"/>
    <col min="6141" max="6141" width="4.85546875" style="99" customWidth="1"/>
    <col min="6142" max="6142" width="8" style="99" customWidth="1"/>
    <col min="6143" max="6143" width="6.28515625" style="99" customWidth="1"/>
    <col min="6144" max="6144" width="6.42578125" style="99" customWidth="1"/>
    <col min="6145" max="6145" width="46.85546875" style="99" customWidth="1"/>
    <col min="6146" max="6146" width="5.7109375" style="99" customWidth="1"/>
    <col min="6147" max="6147" width="8.7109375" style="99" customWidth="1"/>
    <col min="6148" max="6148" width="7.7109375" style="99" customWidth="1"/>
    <col min="6149" max="6149" width="10.28515625" style="99" customWidth="1"/>
    <col min="6150" max="6150" width="5.85546875" style="99" customWidth="1"/>
    <col min="6151" max="6151" width="7.140625" style="99" customWidth="1"/>
    <col min="6152" max="6161" width="8.85546875" style="99"/>
    <col min="6162" max="6162" width="14.85546875" style="99" customWidth="1"/>
    <col min="6163" max="6396" width="8.85546875" style="99"/>
    <col min="6397" max="6397" width="4.85546875" style="99" customWidth="1"/>
    <col min="6398" max="6398" width="8" style="99" customWidth="1"/>
    <col min="6399" max="6399" width="6.28515625" style="99" customWidth="1"/>
    <col min="6400" max="6400" width="6.42578125" style="99" customWidth="1"/>
    <col min="6401" max="6401" width="46.85546875" style="99" customWidth="1"/>
    <col min="6402" max="6402" width="5.7109375" style="99" customWidth="1"/>
    <col min="6403" max="6403" width="8.7109375" style="99" customWidth="1"/>
    <col min="6404" max="6404" width="7.7109375" style="99" customWidth="1"/>
    <col min="6405" max="6405" width="10.28515625" style="99" customWidth="1"/>
    <col min="6406" max="6406" width="5.85546875" style="99" customWidth="1"/>
    <col min="6407" max="6407" width="7.140625" style="99" customWidth="1"/>
    <col min="6408" max="6417" width="8.85546875" style="99"/>
    <col min="6418" max="6418" width="14.85546875" style="99" customWidth="1"/>
    <col min="6419" max="6652" width="8.85546875" style="99"/>
    <col min="6653" max="6653" width="4.85546875" style="99" customWidth="1"/>
    <col min="6654" max="6654" width="8" style="99" customWidth="1"/>
    <col min="6655" max="6655" width="6.28515625" style="99" customWidth="1"/>
    <col min="6656" max="6656" width="6.42578125" style="99" customWidth="1"/>
    <col min="6657" max="6657" width="46.85546875" style="99" customWidth="1"/>
    <col min="6658" max="6658" width="5.7109375" style="99" customWidth="1"/>
    <col min="6659" max="6659" width="8.7109375" style="99" customWidth="1"/>
    <col min="6660" max="6660" width="7.7109375" style="99" customWidth="1"/>
    <col min="6661" max="6661" width="10.28515625" style="99" customWidth="1"/>
    <col min="6662" max="6662" width="5.85546875" style="99" customWidth="1"/>
    <col min="6663" max="6663" width="7.140625" style="99" customWidth="1"/>
    <col min="6664" max="6673" width="8.85546875" style="99"/>
    <col min="6674" max="6674" width="14.85546875" style="99" customWidth="1"/>
    <col min="6675" max="6908" width="8.85546875" style="99"/>
    <col min="6909" max="6909" width="4.85546875" style="99" customWidth="1"/>
    <col min="6910" max="6910" width="8" style="99" customWidth="1"/>
    <col min="6911" max="6911" width="6.28515625" style="99" customWidth="1"/>
    <col min="6912" max="6912" width="6.42578125" style="99" customWidth="1"/>
    <col min="6913" max="6913" width="46.85546875" style="99" customWidth="1"/>
    <col min="6914" max="6914" width="5.7109375" style="99" customWidth="1"/>
    <col min="6915" max="6915" width="8.7109375" style="99" customWidth="1"/>
    <col min="6916" max="6916" width="7.7109375" style="99" customWidth="1"/>
    <col min="6917" max="6917" width="10.28515625" style="99" customWidth="1"/>
    <col min="6918" max="6918" width="5.85546875" style="99" customWidth="1"/>
    <col min="6919" max="6919" width="7.140625" style="99" customWidth="1"/>
    <col min="6920" max="6929" width="8.85546875" style="99"/>
    <col min="6930" max="6930" width="14.85546875" style="99" customWidth="1"/>
    <col min="6931" max="7164" width="8.85546875" style="99"/>
    <col min="7165" max="7165" width="4.85546875" style="99" customWidth="1"/>
    <col min="7166" max="7166" width="8" style="99" customWidth="1"/>
    <col min="7167" max="7167" width="6.28515625" style="99" customWidth="1"/>
    <col min="7168" max="7168" width="6.42578125" style="99" customWidth="1"/>
    <col min="7169" max="7169" width="46.85546875" style="99" customWidth="1"/>
    <col min="7170" max="7170" width="5.7109375" style="99" customWidth="1"/>
    <col min="7171" max="7171" width="8.7109375" style="99" customWidth="1"/>
    <col min="7172" max="7172" width="7.7109375" style="99" customWidth="1"/>
    <col min="7173" max="7173" width="10.28515625" style="99" customWidth="1"/>
    <col min="7174" max="7174" width="5.85546875" style="99" customWidth="1"/>
    <col min="7175" max="7175" width="7.140625" style="99" customWidth="1"/>
    <col min="7176" max="7185" width="8.85546875" style="99"/>
    <col min="7186" max="7186" width="14.85546875" style="99" customWidth="1"/>
    <col min="7187" max="7420" width="8.85546875" style="99"/>
    <col min="7421" max="7421" width="4.85546875" style="99" customWidth="1"/>
    <col min="7422" max="7422" width="8" style="99" customWidth="1"/>
    <col min="7423" max="7423" width="6.28515625" style="99" customWidth="1"/>
    <col min="7424" max="7424" width="6.42578125" style="99" customWidth="1"/>
    <col min="7425" max="7425" width="46.85546875" style="99" customWidth="1"/>
    <col min="7426" max="7426" width="5.7109375" style="99" customWidth="1"/>
    <col min="7427" max="7427" width="8.7109375" style="99" customWidth="1"/>
    <col min="7428" max="7428" width="7.7109375" style="99" customWidth="1"/>
    <col min="7429" max="7429" width="10.28515625" style="99" customWidth="1"/>
    <col min="7430" max="7430" width="5.85546875" style="99" customWidth="1"/>
    <col min="7431" max="7431" width="7.140625" style="99" customWidth="1"/>
    <col min="7432" max="7441" width="8.85546875" style="99"/>
    <col min="7442" max="7442" width="14.85546875" style="99" customWidth="1"/>
    <col min="7443" max="7676" width="8.85546875" style="99"/>
    <col min="7677" max="7677" width="4.85546875" style="99" customWidth="1"/>
    <col min="7678" max="7678" width="8" style="99" customWidth="1"/>
    <col min="7679" max="7679" width="6.28515625" style="99" customWidth="1"/>
    <col min="7680" max="7680" width="6.42578125" style="99" customWidth="1"/>
    <col min="7681" max="7681" width="46.85546875" style="99" customWidth="1"/>
    <col min="7682" max="7682" width="5.7109375" style="99" customWidth="1"/>
    <col min="7683" max="7683" width="8.7109375" style="99" customWidth="1"/>
    <col min="7684" max="7684" width="7.7109375" style="99" customWidth="1"/>
    <col min="7685" max="7685" width="10.28515625" style="99" customWidth="1"/>
    <col min="7686" max="7686" width="5.85546875" style="99" customWidth="1"/>
    <col min="7687" max="7687" width="7.140625" style="99" customWidth="1"/>
    <col min="7688" max="7697" width="8.85546875" style="99"/>
    <col min="7698" max="7698" width="14.85546875" style="99" customWidth="1"/>
    <col min="7699" max="7932" width="8.85546875" style="99"/>
    <col min="7933" max="7933" width="4.85546875" style="99" customWidth="1"/>
    <col min="7934" max="7934" width="8" style="99" customWidth="1"/>
    <col min="7935" max="7935" width="6.28515625" style="99" customWidth="1"/>
    <col min="7936" max="7936" width="6.42578125" style="99" customWidth="1"/>
    <col min="7937" max="7937" width="46.85546875" style="99" customWidth="1"/>
    <col min="7938" max="7938" width="5.7109375" style="99" customWidth="1"/>
    <col min="7939" max="7939" width="8.7109375" style="99" customWidth="1"/>
    <col min="7940" max="7940" width="7.7109375" style="99" customWidth="1"/>
    <col min="7941" max="7941" width="10.28515625" style="99" customWidth="1"/>
    <col min="7942" max="7942" width="5.85546875" style="99" customWidth="1"/>
    <col min="7943" max="7943" width="7.140625" style="99" customWidth="1"/>
    <col min="7944" max="7953" width="8.85546875" style="99"/>
    <col min="7954" max="7954" width="14.85546875" style="99" customWidth="1"/>
    <col min="7955" max="8188" width="8.85546875" style="99"/>
    <col min="8189" max="8189" width="4.85546875" style="99" customWidth="1"/>
    <col min="8190" max="8190" width="8" style="99" customWidth="1"/>
    <col min="8191" max="8191" width="6.28515625" style="99" customWidth="1"/>
    <col min="8192" max="8192" width="6.42578125" style="99" customWidth="1"/>
    <col min="8193" max="8193" width="46.85546875" style="99" customWidth="1"/>
    <col min="8194" max="8194" width="5.7109375" style="99" customWidth="1"/>
    <col min="8195" max="8195" width="8.7109375" style="99" customWidth="1"/>
    <col min="8196" max="8196" width="7.7109375" style="99" customWidth="1"/>
    <col min="8197" max="8197" width="10.28515625" style="99" customWidth="1"/>
    <col min="8198" max="8198" width="5.85546875" style="99" customWidth="1"/>
    <col min="8199" max="8199" width="7.140625" style="99" customWidth="1"/>
    <col min="8200" max="8209" width="8.85546875" style="99"/>
    <col min="8210" max="8210" width="14.85546875" style="99" customWidth="1"/>
    <col min="8211" max="8444" width="8.85546875" style="99"/>
    <col min="8445" max="8445" width="4.85546875" style="99" customWidth="1"/>
    <col min="8446" max="8446" width="8" style="99" customWidth="1"/>
    <col min="8447" max="8447" width="6.28515625" style="99" customWidth="1"/>
    <col min="8448" max="8448" width="6.42578125" style="99" customWidth="1"/>
    <col min="8449" max="8449" width="46.85546875" style="99" customWidth="1"/>
    <col min="8450" max="8450" width="5.7109375" style="99" customWidth="1"/>
    <col min="8451" max="8451" width="8.7109375" style="99" customWidth="1"/>
    <col min="8452" max="8452" width="7.7109375" style="99" customWidth="1"/>
    <col min="8453" max="8453" width="10.28515625" style="99" customWidth="1"/>
    <col min="8454" max="8454" width="5.85546875" style="99" customWidth="1"/>
    <col min="8455" max="8455" width="7.140625" style="99" customWidth="1"/>
    <col min="8456" max="8465" width="8.85546875" style="99"/>
    <col min="8466" max="8466" width="14.85546875" style="99" customWidth="1"/>
    <col min="8467" max="8700" width="8.85546875" style="99"/>
    <col min="8701" max="8701" width="4.85546875" style="99" customWidth="1"/>
    <col min="8702" max="8702" width="8" style="99" customWidth="1"/>
    <col min="8703" max="8703" width="6.28515625" style="99" customWidth="1"/>
    <col min="8704" max="8704" width="6.42578125" style="99" customWidth="1"/>
    <col min="8705" max="8705" width="46.85546875" style="99" customWidth="1"/>
    <col min="8706" max="8706" width="5.7109375" style="99" customWidth="1"/>
    <col min="8707" max="8707" width="8.7109375" style="99" customWidth="1"/>
    <col min="8708" max="8708" width="7.7109375" style="99" customWidth="1"/>
    <col min="8709" max="8709" width="10.28515625" style="99" customWidth="1"/>
    <col min="8710" max="8710" width="5.85546875" style="99" customWidth="1"/>
    <col min="8711" max="8711" width="7.140625" style="99" customWidth="1"/>
    <col min="8712" max="8721" width="8.85546875" style="99"/>
    <col min="8722" max="8722" width="14.85546875" style="99" customWidth="1"/>
    <col min="8723" max="8956" width="8.85546875" style="99"/>
    <col min="8957" max="8957" width="4.85546875" style="99" customWidth="1"/>
    <col min="8958" max="8958" width="8" style="99" customWidth="1"/>
    <col min="8959" max="8959" width="6.28515625" style="99" customWidth="1"/>
    <col min="8960" max="8960" width="6.42578125" style="99" customWidth="1"/>
    <col min="8961" max="8961" width="46.85546875" style="99" customWidth="1"/>
    <col min="8962" max="8962" width="5.7109375" style="99" customWidth="1"/>
    <col min="8963" max="8963" width="8.7109375" style="99" customWidth="1"/>
    <col min="8964" max="8964" width="7.7109375" style="99" customWidth="1"/>
    <col min="8965" max="8965" width="10.28515625" style="99" customWidth="1"/>
    <col min="8966" max="8966" width="5.85546875" style="99" customWidth="1"/>
    <col min="8967" max="8967" width="7.140625" style="99" customWidth="1"/>
    <col min="8968" max="8977" width="8.85546875" style="99"/>
    <col min="8978" max="8978" width="14.85546875" style="99" customWidth="1"/>
    <col min="8979" max="9212" width="8.85546875" style="99"/>
    <col min="9213" max="9213" width="4.85546875" style="99" customWidth="1"/>
    <col min="9214" max="9214" width="8" style="99" customWidth="1"/>
    <col min="9215" max="9215" width="6.28515625" style="99" customWidth="1"/>
    <col min="9216" max="9216" width="6.42578125" style="99" customWidth="1"/>
    <col min="9217" max="9217" width="46.85546875" style="99" customWidth="1"/>
    <col min="9218" max="9218" width="5.7109375" style="99" customWidth="1"/>
    <col min="9219" max="9219" width="8.7109375" style="99" customWidth="1"/>
    <col min="9220" max="9220" width="7.7109375" style="99" customWidth="1"/>
    <col min="9221" max="9221" width="10.28515625" style="99" customWidth="1"/>
    <col min="9222" max="9222" width="5.85546875" style="99" customWidth="1"/>
    <col min="9223" max="9223" width="7.140625" style="99" customWidth="1"/>
    <col min="9224" max="9233" width="8.85546875" style="99"/>
    <col min="9234" max="9234" width="14.85546875" style="99" customWidth="1"/>
    <col min="9235" max="9468" width="8.85546875" style="99"/>
    <col min="9469" max="9469" width="4.85546875" style="99" customWidth="1"/>
    <col min="9470" max="9470" width="8" style="99" customWidth="1"/>
    <col min="9471" max="9471" width="6.28515625" style="99" customWidth="1"/>
    <col min="9472" max="9472" width="6.42578125" style="99" customWidth="1"/>
    <col min="9473" max="9473" width="46.85546875" style="99" customWidth="1"/>
    <col min="9474" max="9474" width="5.7109375" style="99" customWidth="1"/>
    <col min="9475" max="9475" width="8.7109375" style="99" customWidth="1"/>
    <col min="9476" max="9476" width="7.7109375" style="99" customWidth="1"/>
    <col min="9477" max="9477" width="10.28515625" style="99" customWidth="1"/>
    <col min="9478" max="9478" width="5.85546875" style="99" customWidth="1"/>
    <col min="9479" max="9479" width="7.140625" style="99" customWidth="1"/>
    <col min="9480" max="9489" width="8.85546875" style="99"/>
    <col min="9490" max="9490" width="14.85546875" style="99" customWidth="1"/>
    <col min="9491" max="9724" width="8.85546875" style="99"/>
    <col min="9725" max="9725" width="4.85546875" style="99" customWidth="1"/>
    <col min="9726" max="9726" width="8" style="99" customWidth="1"/>
    <col min="9727" max="9727" width="6.28515625" style="99" customWidth="1"/>
    <col min="9728" max="9728" width="6.42578125" style="99" customWidth="1"/>
    <col min="9729" max="9729" width="46.85546875" style="99" customWidth="1"/>
    <col min="9730" max="9730" width="5.7109375" style="99" customWidth="1"/>
    <col min="9731" max="9731" width="8.7109375" style="99" customWidth="1"/>
    <col min="9732" max="9732" width="7.7109375" style="99" customWidth="1"/>
    <col min="9733" max="9733" width="10.28515625" style="99" customWidth="1"/>
    <col min="9734" max="9734" width="5.85546875" style="99" customWidth="1"/>
    <col min="9735" max="9735" width="7.140625" style="99" customWidth="1"/>
    <col min="9736" max="9745" width="8.85546875" style="99"/>
    <col min="9746" max="9746" width="14.85546875" style="99" customWidth="1"/>
    <col min="9747" max="9980" width="8.85546875" style="99"/>
    <col min="9981" max="9981" width="4.85546875" style="99" customWidth="1"/>
    <col min="9982" max="9982" width="8" style="99" customWidth="1"/>
    <col min="9983" max="9983" width="6.28515625" style="99" customWidth="1"/>
    <col min="9984" max="9984" width="6.42578125" style="99" customWidth="1"/>
    <col min="9985" max="9985" width="46.85546875" style="99" customWidth="1"/>
    <col min="9986" max="9986" width="5.7109375" style="99" customWidth="1"/>
    <col min="9987" max="9987" width="8.7109375" style="99" customWidth="1"/>
    <col min="9988" max="9988" width="7.7109375" style="99" customWidth="1"/>
    <col min="9989" max="9989" width="10.28515625" style="99" customWidth="1"/>
    <col min="9990" max="9990" width="5.85546875" style="99" customWidth="1"/>
    <col min="9991" max="9991" width="7.140625" style="99" customWidth="1"/>
    <col min="9992" max="10001" width="8.85546875" style="99"/>
    <col min="10002" max="10002" width="14.85546875" style="99" customWidth="1"/>
    <col min="10003" max="10236" width="8.85546875" style="99"/>
    <col min="10237" max="10237" width="4.85546875" style="99" customWidth="1"/>
    <col min="10238" max="10238" width="8" style="99" customWidth="1"/>
    <col min="10239" max="10239" width="6.28515625" style="99" customWidth="1"/>
    <col min="10240" max="10240" width="6.42578125" style="99" customWidth="1"/>
    <col min="10241" max="10241" width="46.85546875" style="99" customWidth="1"/>
    <col min="10242" max="10242" width="5.7109375" style="99" customWidth="1"/>
    <col min="10243" max="10243" width="8.7109375" style="99" customWidth="1"/>
    <col min="10244" max="10244" width="7.7109375" style="99" customWidth="1"/>
    <col min="10245" max="10245" width="10.28515625" style="99" customWidth="1"/>
    <col min="10246" max="10246" width="5.85546875" style="99" customWidth="1"/>
    <col min="10247" max="10247" width="7.140625" style="99" customWidth="1"/>
    <col min="10248" max="10257" width="8.85546875" style="99"/>
    <col min="10258" max="10258" width="14.85546875" style="99" customWidth="1"/>
    <col min="10259" max="10492" width="8.85546875" style="99"/>
    <col min="10493" max="10493" width="4.85546875" style="99" customWidth="1"/>
    <col min="10494" max="10494" width="8" style="99" customWidth="1"/>
    <col min="10495" max="10495" width="6.28515625" style="99" customWidth="1"/>
    <col min="10496" max="10496" width="6.42578125" style="99" customWidth="1"/>
    <col min="10497" max="10497" width="46.85546875" style="99" customWidth="1"/>
    <col min="10498" max="10498" width="5.7109375" style="99" customWidth="1"/>
    <col min="10499" max="10499" width="8.7109375" style="99" customWidth="1"/>
    <col min="10500" max="10500" width="7.7109375" style="99" customWidth="1"/>
    <col min="10501" max="10501" width="10.28515625" style="99" customWidth="1"/>
    <col min="10502" max="10502" width="5.85546875" style="99" customWidth="1"/>
    <col min="10503" max="10503" width="7.140625" style="99" customWidth="1"/>
    <col min="10504" max="10513" width="8.85546875" style="99"/>
    <col min="10514" max="10514" width="14.85546875" style="99" customWidth="1"/>
    <col min="10515" max="10748" width="8.85546875" style="99"/>
    <col min="10749" max="10749" width="4.85546875" style="99" customWidth="1"/>
    <col min="10750" max="10750" width="8" style="99" customWidth="1"/>
    <col min="10751" max="10751" width="6.28515625" style="99" customWidth="1"/>
    <col min="10752" max="10752" width="6.42578125" style="99" customWidth="1"/>
    <col min="10753" max="10753" width="46.85546875" style="99" customWidth="1"/>
    <col min="10754" max="10754" width="5.7109375" style="99" customWidth="1"/>
    <col min="10755" max="10755" width="8.7109375" style="99" customWidth="1"/>
    <col min="10756" max="10756" width="7.7109375" style="99" customWidth="1"/>
    <col min="10757" max="10757" width="10.28515625" style="99" customWidth="1"/>
    <col min="10758" max="10758" width="5.85546875" style="99" customWidth="1"/>
    <col min="10759" max="10759" width="7.140625" style="99" customWidth="1"/>
    <col min="10760" max="10769" width="8.85546875" style="99"/>
    <col min="10770" max="10770" width="14.85546875" style="99" customWidth="1"/>
    <col min="10771" max="11004" width="8.85546875" style="99"/>
    <col min="11005" max="11005" width="4.85546875" style="99" customWidth="1"/>
    <col min="11006" max="11006" width="8" style="99" customWidth="1"/>
    <col min="11007" max="11007" width="6.28515625" style="99" customWidth="1"/>
    <col min="11008" max="11008" width="6.42578125" style="99" customWidth="1"/>
    <col min="11009" max="11009" width="46.85546875" style="99" customWidth="1"/>
    <col min="11010" max="11010" width="5.7109375" style="99" customWidth="1"/>
    <col min="11011" max="11011" width="8.7109375" style="99" customWidth="1"/>
    <col min="11012" max="11012" width="7.7109375" style="99" customWidth="1"/>
    <col min="11013" max="11013" width="10.28515625" style="99" customWidth="1"/>
    <col min="11014" max="11014" width="5.85546875" style="99" customWidth="1"/>
    <col min="11015" max="11015" width="7.140625" style="99" customWidth="1"/>
    <col min="11016" max="11025" width="8.85546875" style="99"/>
    <col min="11026" max="11026" width="14.85546875" style="99" customWidth="1"/>
    <col min="11027" max="11260" width="8.85546875" style="99"/>
    <col min="11261" max="11261" width="4.85546875" style="99" customWidth="1"/>
    <col min="11262" max="11262" width="8" style="99" customWidth="1"/>
    <col min="11263" max="11263" width="6.28515625" style="99" customWidth="1"/>
    <col min="11264" max="11264" width="6.42578125" style="99" customWidth="1"/>
    <col min="11265" max="11265" width="46.85546875" style="99" customWidth="1"/>
    <col min="11266" max="11266" width="5.7109375" style="99" customWidth="1"/>
    <col min="11267" max="11267" width="8.7109375" style="99" customWidth="1"/>
    <col min="11268" max="11268" width="7.7109375" style="99" customWidth="1"/>
    <col min="11269" max="11269" width="10.28515625" style="99" customWidth="1"/>
    <col min="11270" max="11270" width="5.85546875" style="99" customWidth="1"/>
    <col min="11271" max="11271" width="7.140625" style="99" customWidth="1"/>
    <col min="11272" max="11281" width="8.85546875" style="99"/>
    <col min="11282" max="11282" width="14.85546875" style="99" customWidth="1"/>
    <col min="11283" max="11516" width="8.85546875" style="99"/>
    <col min="11517" max="11517" width="4.85546875" style="99" customWidth="1"/>
    <col min="11518" max="11518" width="8" style="99" customWidth="1"/>
    <col min="11519" max="11519" width="6.28515625" style="99" customWidth="1"/>
    <col min="11520" max="11520" width="6.42578125" style="99" customWidth="1"/>
    <col min="11521" max="11521" width="46.85546875" style="99" customWidth="1"/>
    <col min="11522" max="11522" width="5.7109375" style="99" customWidth="1"/>
    <col min="11523" max="11523" width="8.7109375" style="99" customWidth="1"/>
    <col min="11524" max="11524" width="7.7109375" style="99" customWidth="1"/>
    <col min="11525" max="11525" width="10.28515625" style="99" customWidth="1"/>
    <col min="11526" max="11526" width="5.85546875" style="99" customWidth="1"/>
    <col min="11527" max="11527" width="7.140625" style="99" customWidth="1"/>
    <col min="11528" max="11537" width="8.85546875" style="99"/>
    <col min="11538" max="11538" width="14.85546875" style="99" customWidth="1"/>
    <col min="11539" max="11772" width="8.85546875" style="99"/>
    <col min="11773" max="11773" width="4.85546875" style="99" customWidth="1"/>
    <col min="11774" max="11774" width="8" style="99" customWidth="1"/>
    <col min="11775" max="11775" width="6.28515625" style="99" customWidth="1"/>
    <col min="11776" max="11776" width="6.42578125" style="99" customWidth="1"/>
    <col min="11777" max="11777" width="46.85546875" style="99" customWidth="1"/>
    <col min="11778" max="11778" width="5.7109375" style="99" customWidth="1"/>
    <col min="11779" max="11779" width="8.7109375" style="99" customWidth="1"/>
    <col min="11780" max="11780" width="7.7109375" style="99" customWidth="1"/>
    <col min="11781" max="11781" width="10.28515625" style="99" customWidth="1"/>
    <col min="11782" max="11782" width="5.85546875" style="99" customWidth="1"/>
    <col min="11783" max="11783" width="7.140625" style="99" customWidth="1"/>
    <col min="11784" max="11793" width="8.85546875" style="99"/>
    <col min="11794" max="11794" width="14.85546875" style="99" customWidth="1"/>
    <col min="11795" max="12028" width="8.85546875" style="99"/>
    <col min="12029" max="12029" width="4.85546875" style="99" customWidth="1"/>
    <col min="12030" max="12030" width="8" style="99" customWidth="1"/>
    <col min="12031" max="12031" width="6.28515625" style="99" customWidth="1"/>
    <col min="12032" max="12032" width="6.42578125" style="99" customWidth="1"/>
    <col min="12033" max="12033" width="46.85546875" style="99" customWidth="1"/>
    <col min="12034" max="12034" width="5.7109375" style="99" customWidth="1"/>
    <col min="12035" max="12035" width="8.7109375" style="99" customWidth="1"/>
    <col min="12036" max="12036" width="7.7109375" style="99" customWidth="1"/>
    <col min="12037" max="12037" width="10.28515625" style="99" customWidth="1"/>
    <col min="12038" max="12038" width="5.85546875" style="99" customWidth="1"/>
    <col min="12039" max="12039" width="7.140625" style="99" customWidth="1"/>
    <col min="12040" max="12049" width="8.85546875" style="99"/>
    <col min="12050" max="12050" width="14.85546875" style="99" customWidth="1"/>
    <col min="12051" max="12284" width="8.85546875" style="99"/>
    <col min="12285" max="12285" width="4.85546875" style="99" customWidth="1"/>
    <col min="12286" max="12286" width="8" style="99" customWidth="1"/>
    <col min="12287" max="12287" width="6.28515625" style="99" customWidth="1"/>
    <col min="12288" max="12288" width="6.42578125" style="99" customWidth="1"/>
    <col min="12289" max="12289" width="46.85546875" style="99" customWidth="1"/>
    <col min="12290" max="12290" width="5.7109375" style="99" customWidth="1"/>
    <col min="12291" max="12291" width="8.7109375" style="99" customWidth="1"/>
    <col min="12292" max="12292" width="7.7109375" style="99" customWidth="1"/>
    <col min="12293" max="12293" width="10.28515625" style="99" customWidth="1"/>
    <col min="12294" max="12294" width="5.85546875" style="99" customWidth="1"/>
    <col min="12295" max="12295" width="7.140625" style="99" customWidth="1"/>
    <col min="12296" max="12305" width="8.85546875" style="99"/>
    <col min="12306" max="12306" width="14.85546875" style="99" customWidth="1"/>
    <col min="12307" max="12540" width="8.85546875" style="99"/>
    <col min="12541" max="12541" width="4.85546875" style="99" customWidth="1"/>
    <col min="12542" max="12542" width="8" style="99" customWidth="1"/>
    <col min="12543" max="12543" width="6.28515625" style="99" customWidth="1"/>
    <col min="12544" max="12544" width="6.42578125" style="99" customWidth="1"/>
    <col min="12545" max="12545" width="46.85546875" style="99" customWidth="1"/>
    <col min="12546" max="12546" width="5.7109375" style="99" customWidth="1"/>
    <col min="12547" max="12547" width="8.7109375" style="99" customWidth="1"/>
    <col min="12548" max="12548" width="7.7109375" style="99" customWidth="1"/>
    <col min="12549" max="12549" width="10.28515625" style="99" customWidth="1"/>
    <col min="12550" max="12550" width="5.85546875" style="99" customWidth="1"/>
    <col min="12551" max="12551" width="7.140625" style="99" customWidth="1"/>
    <col min="12552" max="12561" width="8.85546875" style="99"/>
    <col min="12562" max="12562" width="14.85546875" style="99" customWidth="1"/>
    <col min="12563" max="12796" width="8.85546875" style="99"/>
    <col min="12797" max="12797" width="4.85546875" style="99" customWidth="1"/>
    <col min="12798" max="12798" width="8" style="99" customWidth="1"/>
    <col min="12799" max="12799" width="6.28515625" style="99" customWidth="1"/>
    <col min="12800" max="12800" width="6.42578125" style="99" customWidth="1"/>
    <col min="12801" max="12801" width="46.85546875" style="99" customWidth="1"/>
    <col min="12802" max="12802" width="5.7109375" style="99" customWidth="1"/>
    <col min="12803" max="12803" width="8.7109375" style="99" customWidth="1"/>
    <col min="12804" max="12804" width="7.7109375" style="99" customWidth="1"/>
    <col min="12805" max="12805" width="10.28515625" style="99" customWidth="1"/>
    <col min="12806" max="12806" width="5.85546875" style="99" customWidth="1"/>
    <col min="12807" max="12807" width="7.140625" style="99" customWidth="1"/>
    <col min="12808" max="12817" width="8.85546875" style="99"/>
    <col min="12818" max="12818" width="14.85546875" style="99" customWidth="1"/>
    <col min="12819" max="13052" width="8.85546875" style="99"/>
    <col min="13053" max="13053" width="4.85546875" style="99" customWidth="1"/>
    <col min="13054" max="13054" width="8" style="99" customWidth="1"/>
    <col min="13055" max="13055" width="6.28515625" style="99" customWidth="1"/>
    <col min="13056" max="13056" width="6.42578125" style="99" customWidth="1"/>
    <col min="13057" max="13057" width="46.85546875" style="99" customWidth="1"/>
    <col min="13058" max="13058" width="5.7109375" style="99" customWidth="1"/>
    <col min="13059" max="13059" width="8.7109375" style="99" customWidth="1"/>
    <col min="13060" max="13060" width="7.7109375" style="99" customWidth="1"/>
    <col min="13061" max="13061" width="10.28515625" style="99" customWidth="1"/>
    <col min="13062" max="13062" width="5.85546875" style="99" customWidth="1"/>
    <col min="13063" max="13063" width="7.140625" style="99" customWidth="1"/>
    <col min="13064" max="13073" width="8.85546875" style="99"/>
    <col min="13074" max="13074" width="14.85546875" style="99" customWidth="1"/>
    <col min="13075" max="13308" width="8.85546875" style="99"/>
    <col min="13309" max="13309" width="4.85546875" style="99" customWidth="1"/>
    <col min="13310" max="13310" width="8" style="99" customWidth="1"/>
    <col min="13311" max="13311" width="6.28515625" style="99" customWidth="1"/>
    <col min="13312" max="13312" width="6.42578125" style="99" customWidth="1"/>
    <col min="13313" max="13313" width="46.85546875" style="99" customWidth="1"/>
    <col min="13314" max="13314" width="5.7109375" style="99" customWidth="1"/>
    <col min="13315" max="13315" width="8.7109375" style="99" customWidth="1"/>
    <col min="13316" max="13316" width="7.7109375" style="99" customWidth="1"/>
    <col min="13317" max="13317" width="10.28515625" style="99" customWidth="1"/>
    <col min="13318" max="13318" width="5.85546875" style="99" customWidth="1"/>
    <col min="13319" max="13319" width="7.140625" style="99" customWidth="1"/>
    <col min="13320" max="13329" width="8.85546875" style="99"/>
    <col min="13330" max="13330" width="14.85546875" style="99" customWidth="1"/>
    <col min="13331" max="13564" width="8.85546875" style="99"/>
    <col min="13565" max="13565" width="4.85546875" style="99" customWidth="1"/>
    <col min="13566" max="13566" width="8" style="99" customWidth="1"/>
    <col min="13567" max="13567" width="6.28515625" style="99" customWidth="1"/>
    <col min="13568" max="13568" width="6.42578125" style="99" customWidth="1"/>
    <col min="13569" max="13569" width="46.85546875" style="99" customWidth="1"/>
    <col min="13570" max="13570" width="5.7109375" style="99" customWidth="1"/>
    <col min="13571" max="13571" width="8.7109375" style="99" customWidth="1"/>
    <col min="13572" max="13572" width="7.7109375" style="99" customWidth="1"/>
    <col min="13573" max="13573" width="10.28515625" style="99" customWidth="1"/>
    <col min="13574" max="13574" width="5.85546875" style="99" customWidth="1"/>
    <col min="13575" max="13575" width="7.140625" style="99" customWidth="1"/>
    <col min="13576" max="13585" width="8.85546875" style="99"/>
    <col min="13586" max="13586" width="14.85546875" style="99" customWidth="1"/>
    <col min="13587" max="13820" width="8.85546875" style="99"/>
    <col min="13821" max="13821" width="4.85546875" style="99" customWidth="1"/>
    <col min="13822" max="13822" width="8" style="99" customWidth="1"/>
    <col min="13823" max="13823" width="6.28515625" style="99" customWidth="1"/>
    <col min="13824" max="13824" width="6.42578125" style="99" customWidth="1"/>
    <col min="13825" max="13825" width="46.85546875" style="99" customWidth="1"/>
    <col min="13826" max="13826" width="5.7109375" style="99" customWidth="1"/>
    <col min="13827" max="13827" width="8.7109375" style="99" customWidth="1"/>
    <col min="13828" max="13828" width="7.7109375" style="99" customWidth="1"/>
    <col min="13829" max="13829" width="10.28515625" style="99" customWidth="1"/>
    <col min="13830" max="13830" width="5.85546875" style="99" customWidth="1"/>
    <col min="13831" max="13831" width="7.140625" style="99" customWidth="1"/>
    <col min="13832" max="13841" width="8.85546875" style="99"/>
    <col min="13842" max="13842" width="14.85546875" style="99" customWidth="1"/>
    <col min="13843" max="14076" width="8.85546875" style="99"/>
    <col min="14077" max="14077" width="4.85546875" style="99" customWidth="1"/>
    <col min="14078" max="14078" width="8" style="99" customWidth="1"/>
    <col min="14079" max="14079" width="6.28515625" style="99" customWidth="1"/>
    <col min="14080" max="14080" width="6.42578125" style="99" customWidth="1"/>
    <col min="14081" max="14081" width="46.85546875" style="99" customWidth="1"/>
    <col min="14082" max="14082" width="5.7109375" style="99" customWidth="1"/>
    <col min="14083" max="14083" width="8.7109375" style="99" customWidth="1"/>
    <col min="14084" max="14084" width="7.7109375" style="99" customWidth="1"/>
    <col min="14085" max="14085" width="10.28515625" style="99" customWidth="1"/>
    <col min="14086" max="14086" width="5.85546875" style="99" customWidth="1"/>
    <col min="14087" max="14087" width="7.140625" style="99" customWidth="1"/>
    <col min="14088" max="14097" width="8.85546875" style="99"/>
    <col min="14098" max="14098" width="14.85546875" style="99" customWidth="1"/>
    <col min="14099" max="14332" width="8.85546875" style="99"/>
    <col min="14333" max="14333" width="4.85546875" style="99" customWidth="1"/>
    <col min="14334" max="14334" width="8" style="99" customWidth="1"/>
    <col min="14335" max="14335" width="6.28515625" style="99" customWidth="1"/>
    <col min="14336" max="14336" width="6.42578125" style="99" customWidth="1"/>
    <col min="14337" max="14337" width="46.85546875" style="99" customWidth="1"/>
    <col min="14338" max="14338" width="5.7109375" style="99" customWidth="1"/>
    <col min="14339" max="14339" width="8.7109375" style="99" customWidth="1"/>
    <col min="14340" max="14340" width="7.7109375" style="99" customWidth="1"/>
    <col min="14341" max="14341" width="10.28515625" style="99" customWidth="1"/>
    <col min="14342" max="14342" width="5.85546875" style="99" customWidth="1"/>
    <col min="14343" max="14343" width="7.140625" style="99" customWidth="1"/>
    <col min="14344" max="14353" width="8.85546875" style="99"/>
    <col min="14354" max="14354" width="14.85546875" style="99" customWidth="1"/>
    <col min="14355" max="14588" width="8.85546875" style="99"/>
    <col min="14589" max="14589" width="4.85546875" style="99" customWidth="1"/>
    <col min="14590" max="14590" width="8" style="99" customWidth="1"/>
    <col min="14591" max="14591" width="6.28515625" style="99" customWidth="1"/>
    <col min="14592" max="14592" width="6.42578125" style="99" customWidth="1"/>
    <col min="14593" max="14593" width="46.85546875" style="99" customWidth="1"/>
    <col min="14594" max="14594" width="5.7109375" style="99" customWidth="1"/>
    <col min="14595" max="14595" width="8.7109375" style="99" customWidth="1"/>
    <col min="14596" max="14596" width="7.7109375" style="99" customWidth="1"/>
    <col min="14597" max="14597" width="10.28515625" style="99" customWidth="1"/>
    <col min="14598" max="14598" width="5.85546875" style="99" customWidth="1"/>
    <col min="14599" max="14599" width="7.140625" style="99" customWidth="1"/>
    <col min="14600" max="14609" width="8.85546875" style="99"/>
    <col min="14610" max="14610" width="14.85546875" style="99" customWidth="1"/>
    <col min="14611" max="14844" width="8.85546875" style="99"/>
    <col min="14845" max="14845" width="4.85546875" style="99" customWidth="1"/>
    <col min="14846" max="14846" width="8" style="99" customWidth="1"/>
    <col min="14847" max="14847" width="6.28515625" style="99" customWidth="1"/>
    <col min="14848" max="14848" width="6.42578125" style="99" customWidth="1"/>
    <col min="14849" max="14849" width="46.85546875" style="99" customWidth="1"/>
    <col min="14850" max="14850" width="5.7109375" style="99" customWidth="1"/>
    <col min="14851" max="14851" width="8.7109375" style="99" customWidth="1"/>
    <col min="14852" max="14852" width="7.7109375" style="99" customWidth="1"/>
    <col min="14853" max="14853" width="10.28515625" style="99" customWidth="1"/>
    <col min="14854" max="14854" width="5.85546875" style="99" customWidth="1"/>
    <col min="14855" max="14855" width="7.140625" style="99" customWidth="1"/>
    <col min="14856" max="14865" width="8.85546875" style="99"/>
    <col min="14866" max="14866" width="14.85546875" style="99" customWidth="1"/>
    <col min="14867" max="15100" width="8.85546875" style="99"/>
    <col min="15101" max="15101" width="4.85546875" style="99" customWidth="1"/>
    <col min="15102" max="15102" width="8" style="99" customWidth="1"/>
    <col min="15103" max="15103" width="6.28515625" style="99" customWidth="1"/>
    <col min="15104" max="15104" width="6.42578125" style="99" customWidth="1"/>
    <col min="15105" max="15105" width="46.85546875" style="99" customWidth="1"/>
    <col min="15106" max="15106" width="5.7109375" style="99" customWidth="1"/>
    <col min="15107" max="15107" width="8.7109375" style="99" customWidth="1"/>
    <col min="15108" max="15108" width="7.7109375" style="99" customWidth="1"/>
    <col min="15109" max="15109" width="10.28515625" style="99" customWidth="1"/>
    <col min="15110" max="15110" width="5.85546875" style="99" customWidth="1"/>
    <col min="15111" max="15111" width="7.140625" style="99" customWidth="1"/>
    <col min="15112" max="15121" width="8.85546875" style="99"/>
    <col min="15122" max="15122" width="14.85546875" style="99" customWidth="1"/>
    <col min="15123" max="15356" width="8.85546875" style="99"/>
    <col min="15357" max="15357" width="4.85546875" style="99" customWidth="1"/>
    <col min="15358" max="15358" width="8" style="99" customWidth="1"/>
    <col min="15359" max="15359" width="6.28515625" style="99" customWidth="1"/>
    <col min="15360" max="15360" width="6.42578125" style="99" customWidth="1"/>
    <col min="15361" max="15361" width="46.85546875" style="99" customWidth="1"/>
    <col min="15362" max="15362" width="5.7109375" style="99" customWidth="1"/>
    <col min="15363" max="15363" width="8.7109375" style="99" customWidth="1"/>
    <col min="15364" max="15364" width="7.7109375" style="99" customWidth="1"/>
    <col min="15365" max="15365" width="10.28515625" style="99" customWidth="1"/>
    <col min="15366" max="15366" width="5.85546875" style="99" customWidth="1"/>
    <col min="15367" max="15367" width="7.140625" style="99" customWidth="1"/>
    <col min="15368" max="15377" width="8.85546875" style="99"/>
    <col min="15378" max="15378" width="14.85546875" style="99" customWidth="1"/>
    <col min="15379" max="15612" width="8.85546875" style="99"/>
    <col min="15613" max="15613" width="4.85546875" style="99" customWidth="1"/>
    <col min="15614" max="15614" width="8" style="99" customWidth="1"/>
    <col min="15615" max="15615" width="6.28515625" style="99" customWidth="1"/>
    <col min="15616" max="15616" width="6.42578125" style="99" customWidth="1"/>
    <col min="15617" max="15617" width="46.85546875" style="99" customWidth="1"/>
    <col min="15618" max="15618" width="5.7109375" style="99" customWidth="1"/>
    <col min="15619" max="15619" width="8.7109375" style="99" customWidth="1"/>
    <col min="15620" max="15620" width="7.7109375" style="99" customWidth="1"/>
    <col min="15621" max="15621" width="10.28515625" style="99" customWidth="1"/>
    <col min="15622" max="15622" width="5.85546875" style="99" customWidth="1"/>
    <col min="15623" max="15623" width="7.140625" style="99" customWidth="1"/>
    <col min="15624" max="15633" width="8.85546875" style="99"/>
    <col min="15634" max="15634" width="14.85546875" style="99" customWidth="1"/>
    <col min="15635" max="15868" width="8.85546875" style="99"/>
    <col min="15869" max="15869" width="4.85546875" style="99" customWidth="1"/>
    <col min="15870" max="15870" width="8" style="99" customWidth="1"/>
    <col min="15871" max="15871" width="6.28515625" style="99" customWidth="1"/>
    <col min="15872" max="15872" width="6.42578125" style="99" customWidth="1"/>
    <col min="15873" max="15873" width="46.85546875" style="99" customWidth="1"/>
    <col min="15874" max="15874" width="5.7109375" style="99" customWidth="1"/>
    <col min="15875" max="15875" width="8.7109375" style="99" customWidth="1"/>
    <col min="15876" max="15876" width="7.7109375" style="99" customWidth="1"/>
    <col min="15877" max="15877" width="10.28515625" style="99" customWidth="1"/>
    <col min="15878" max="15878" width="5.85546875" style="99" customWidth="1"/>
    <col min="15879" max="15879" width="7.140625" style="99" customWidth="1"/>
    <col min="15880" max="15889" width="8.85546875" style="99"/>
    <col min="15890" max="15890" width="14.85546875" style="99" customWidth="1"/>
    <col min="15891" max="16124" width="8.85546875" style="99"/>
    <col min="16125" max="16125" width="4.85546875" style="99" customWidth="1"/>
    <col min="16126" max="16126" width="8" style="99" customWidth="1"/>
    <col min="16127" max="16127" width="6.28515625" style="99" customWidth="1"/>
    <col min="16128" max="16128" width="6.42578125" style="99" customWidth="1"/>
    <col min="16129" max="16129" width="46.85546875" style="99" customWidth="1"/>
    <col min="16130" max="16130" width="5.7109375" style="99" customWidth="1"/>
    <col min="16131" max="16131" width="8.7109375" style="99" customWidth="1"/>
    <col min="16132" max="16132" width="7.7109375" style="99" customWidth="1"/>
    <col min="16133" max="16133" width="10.28515625" style="99" customWidth="1"/>
    <col min="16134" max="16134" width="5.85546875" style="99" customWidth="1"/>
    <col min="16135" max="16135" width="7.140625" style="99" customWidth="1"/>
    <col min="16136" max="16145" width="8.85546875" style="99"/>
    <col min="16146" max="16146" width="14.85546875" style="99" customWidth="1"/>
    <col min="16147" max="16384" width="8.85546875" style="99"/>
  </cols>
  <sheetData>
    <row r="7" spans="1:22" ht="19.899999999999999" customHeight="1" x14ac:dyDescent="0.2">
      <c r="A7" s="332" t="s">
        <v>134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</row>
    <row r="8" spans="1:22" ht="19.899999999999999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1"/>
      <c r="K8" s="100"/>
      <c r="L8" s="100"/>
      <c r="M8" s="102"/>
      <c r="N8" s="103"/>
      <c r="O8" s="104"/>
      <c r="P8" s="104"/>
      <c r="Q8" s="104"/>
      <c r="R8" s="104"/>
      <c r="S8" s="104"/>
      <c r="T8" s="105"/>
      <c r="U8" s="105"/>
    </row>
    <row r="9" spans="1:22" ht="19.899999999999999" customHeight="1" x14ac:dyDescent="0.25">
      <c r="A9" s="329" t="s">
        <v>418</v>
      </c>
      <c r="B9" s="329"/>
      <c r="C9" s="330" t="s">
        <v>507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104"/>
      <c r="P9" s="333" t="s">
        <v>419</v>
      </c>
      <c r="Q9" s="333"/>
      <c r="R9" s="333"/>
      <c r="S9" s="104"/>
      <c r="T9" s="334" t="s">
        <v>420</v>
      </c>
      <c r="U9" s="334"/>
    </row>
    <row r="10" spans="1:22" ht="19.899999999999999" customHeight="1" x14ac:dyDescent="0.25">
      <c r="A10" s="329" t="s">
        <v>421</v>
      </c>
      <c r="B10" s="329"/>
      <c r="C10" s="330" t="s">
        <v>422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104"/>
      <c r="P10" s="331" t="s">
        <v>423</v>
      </c>
      <c r="Q10" s="331"/>
      <c r="R10" s="331"/>
      <c r="S10" s="104"/>
      <c r="T10" s="106" t="s">
        <v>424</v>
      </c>
      <c r="U10" s="107">
        <v>0.2097</v>
      </c>
    </row>
    <row r="11" spans="1:22" ht="19.899999999999999" customHeight="1" x14ac:dyDescent="0.25">
      <c r="A11" s="329"/>
      <c r="B11" s="329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104"/>
      <c r="P11" s="331" t="s">
        <v>425</v>
      </c>
      <c r="Q11" s="331"/>
      <c r="R11" s="331"/>
      <c r="S11" s="104"/>
      <c r="T11" s="108" t="s">
        <v>426</v>
      </c>
      <c r="U11" s="107">
        <v>0.14019999999999999</v>
      </c>
    </row>
    <row r="12" spans="1:22" ht="19.899999999999999" customHeight="1" x14ac:dyDescent="0.25">
      <c r="A12" s="109"/>
      <c r="B12" s="109"/>
      <c r="C12" s="109"/>
      <c r="D12" s="109"/>
      <c r="E12" s="110" t="s">
        <v>427</v>
      </c>
      <c r="F12" s="109"/>
      <c r="G12" s="109"/>
      <c r="H12" s="109"/>
      <c r="I12" s="109"/>
      <c r="J12" s="109"/>
      <c r="K12" s="109"/>
      <c r="L12" s="104"/>
      <c r="M12" s="104"/>
      <c r="N12" s="104"/>
      <c r="O12" s="104"/>
      <c r="P12" s="104"/>
      <c r="Q12" s="104"/>
      <c r="R12" s="104"/>
      <c r="S12" s="104"/>
      <c r="T12" s="105"/>
      <c r="U12" s="111"/>
    </row>
    <row r="13" spans="1:22" ht="31.9" customHeight="1" x14ac:dyDescent="0.2">
      <c r="A13" s="336" t="s">
        <v>428</v>
      </c>
      <c r="B13" s="336" t="s">
        <v>429</v>
      </c>
      <c r="C13" s="336" t="s">
        <v>430</v>
      </c>
      <c r="D13" s="336" t="s">
        <v>431</v>
      </c>
      <c r="E13" s="337" t="s">
        <v>432</v>
      </c>
      <c r="F13" s="337" t="s">
        <v>433</v>
      </c>
      <c r="G13" s="335" t="s">
        <v>434</v>
      </c>
      <c r="H13" s="335" t="s">
        <v>435</v>
      </c>
      <c r="I13" s="335" t="s">
        <v>436</v>
      </c>
      <c r="J13" s="335" t="s">
        <v>437</v>
      </c>
      <c r="K13" s="335" t="s">
        <v>438</v>
      </c>
      <c r="L13" s="339" t="s">
        <v>439</v>
      </c>
      <c r="M13" s="344"/>
      <c r="N13" s="344"/>
      <c r="O13" s="340"/>
      <c r="P13" s="339" t="s">
        <v>440</v>
      </c>
      <c r="Q13" s="344"/>
      <c r="R13" s="344"/>
      <c r="S13" s="340"/>
      <c r="T13" s="335" t="s">
        <v>441</v>
      </c>
      <c r="U13" s="335" t="s">
        <v>442</v>
      </c>
      <c r="V13" s="338" t="s">
        <v>443</v>
      </c>
    </row>
    <row r="14" spans="1:22" ht="37.9" customHeight="1" x14ac:dyDescent="0.2">
      <c r="A14" s="336"/>
      <c r="B14" s="336"/>
      <c r="C14" s="336"/>
      <c r="D14" s="336"/>
      <c r="E14" s="337"/>
      <c r="F14" s="337"/>
      <c r="G14" s="335"/>
      <c r="H14" s="335"/>
      <c r="I14" s="335"/>
      <c r="J14" s="335"/>
      <c r="K14" s="335"/>
      <c r="L14" s="339" t="s">
        <v>444</v>
      </c>
      <c r="M14" s="340"/>
      <c r="N14" s="339" t="s">
        <v>445</v>
      </c>
      <c r="O14" s="340"/>
      <c r="P14" s="339" t="s">
        <v>444</v>
      </c>
      <c r="Q14" s="340"/>
      <c r="R14" s="339" t="s">
        <v>446</v>
      </c>
      <c r="S14" s="340"/>
      <c r="T14" s="335"/>
      <c r="U14" s="335"/>
      <c r="V14" s="338"/>
    </row>
    <row r="15" spans="1:22" ht="25.15" customHeight="1" x14ac:dyDescent="0.2">
      <c r="A15" s="336"/>
      <c r="B15" s="336"/>
      <c r="C15" s="336"/>
      <c r="D15" s="336"/>
      <c r="E15" s="337"/>
      <c r="F15" s="337"/>
      <c r="G15" s="335"/>
      <c r="H15" s="335"/>
      <c r="I15" s="335"/>
      <c r="J15" s="335"/>
      <c r="K15" s="335"/>
      <c r="L15" s="112" t="s">
        <v>447</v>
      </c>
      <c r="M15" s="112" t="s">
        <v>448</v>
      </c>
      <c r="N15" s="112" t="s">
        <v>447</v>
      </c>
      <c r="O15" s="112" t="s">
        <v>448</v>
      </c>
      <c r="P15" s="112" t="s">
        <v>447</v>
      </c>
      <c r="Q15" s="112" t="s">
        <v>448</v>
      </c>
      <c r="R15" s="112" t="s">
        <v>447</v>
      </c>
      <c r="S15" s="112" t="s">
        <v>448</v>
      </c>
      <c r="T15" s="335"/>
      <c r="U15" s="335"/>
      <c r="V15" s="338"/>
    </row>
    <row r="16" spans="1:22" ht="69" customHeight="1" x14ac:dyDescent="0.2">
      <c r="A16" s="113">
        <v>1</v>
      </c>
      <c r="B16" s="113" t="s">
        <v>24</v>
      </c>
      <c r="C16" s="113">
        <v>5901</v>
      </c>
      <c r="D16" s="113">
        <v>5903</v>
      </c>
      <c r="E16" s="114" t="s">
        <v>270</v>
      </c>
      <c r="F16" s="115" t="s">
        <v>449</v>
      </c>
      <c r="G16" s="116">
        <v>110</v>
      </c>
      <c r="H16" s="117">
        <f t="shared" ref="H16:H41" si="0">ROUND(G16*K16,2)</f>
        <v>110</v>
      </c>
      <c r="I16" s="117">
        <f t="shared" ref="I16:I41" si="1">G16/40</f>
        <v>2.75</v>
      </c>
      <c r="J16" s="118">
        <v>1</v>
      </c>
      <c r="K16" s="119">
        <v>1</v>
      </c>
      <c r="L16" s="120">
        <v>158.4</v>
      </c>
      <c r="M16" s="121">
        <v>33.840000000000003</v>
      </c>
      <c r="N16" s="122">
        <f>L41</f>
        <v>186.52</v>
      </c>
      <c r="O16" s="123">
        <f>M41</f>
        <v>48.15</v>
      </c>
      <c r="P16" s="123">
        <v>0.5</v>
      </c>
      <c r="Q16" s="123">
        <v>0.5</v>
      </c>
      <c r="R16" s="123">
        <v>0</v>
      </c>
      <c r="S16" s="123">
        <v>0</v>
      </c>
      <c r="T16" s="122">
        <v>263.01</v>
      </c>
      <c r="U16" s="122">
        <f t="shared" ref="U16:U41" si="2">ROUND(T16/G16,2)</f>
        <v>2.39</v>
      </c>
      <c r="V16" s="124">
        <v>262.68</v>
      </c>
    </row>
    <row r="17" spans="1:22" ht="56.25" customHeight="1" x14ac:dyDescent="0.2">
      <c r="A17" s="113">
        <v>2</v>
      </c>
      <c r="B17" s="113" t="s">
        <v>24</v>
      </c>
      <c r="C17" s="113">
        <v>5932</v>
      </c>
      <c r="D17" s="113">
        <v>5934</v>
      </c>
      <c r="E17" s="114" t="s">
        <v>274</v>
      </c>
      <c r="F17" s="115" t="s">
        <v>449</v>
      </c>
      <c r="G17" s="116">
        <v>110</v>
      </c>
      <c r="H17" s="117">
        <f t="shared" si="0"/>
        <v>110</v>
      </c>
      <c r="I17" s="117">
        <f t="shared" si="1"/>
        <v>2.75</v>
      </c>
      <c r="J17" s="118">
        <v>1</v>
      </c>
      <c r="K17" s="119">
        <v>1</v>
      </c>
      <c r="L17" s="120">
        <v>156.72999999999999</v>
      </c>
      <c r="M17" s="121">
        <v>60.39</v>
      </c>
      <c r="N17" s="122">
        <f t="shared" ref="N17:O32" si="3">N16</f>
        <v>186.52</v>
      </c>
      <c r="O17" s="123">
        <f t="shared" si="3"/>
        <v>48.15</v>
      </c>
      <c r="P17" s="123">
        <v>0</v>
      </c>
      <c r="Q17" s="123">
        <v>1</v>
      </c>
      <c r="R17" s="123">
        <v>1</v>
      </c>
      <c r="S17" s="123">
        <v>0</v>
      </c>
      <c r="T17" s="122">
        <v>675.61</v>
      </c>
      <c r="U17" s="122">
        <f t="shared" si="2"/>
        <v>6.14</v>
      </c>
      <c r="V17" s="124">
        <v>675.31</v>
      </c>
    </row>
    <row r="18" spans="1:22" ht="73.5" customHeight="1" x14ac:dyDescent="0.2">
      <c r="A18" s="113">
        <v>3</v>
      </c>
      <c r="B18" s="113" t="s">
        <v>24</v>
      </c>
      <c r="C18" s="113">
        <v>7049</v>
      </c>
      <c r="D18" s="113" t="s">
        <v>450</v>
      </c>
      <c r="E18" s="114" t="s">
        <v>278</v>
      </c>
      <c r="F18" s="115" t="s">
        <v>449</v>
      </c>
      <c r="G18" s="116">
        <v>110</v>
      </c>
      <c r="H18" s="117">
        <f t="shared" si="0"/>
        <v>110</v>
      </c>
      <c r="I18" s="117">
        <f t="shared" si="1"/>
        <v>2.75</v>
      </c>
      <c r="J18" s="118">
        <v>1</v>
      </c>
      <c r="K18" s="119">
        <v>1</v>
      </c>
      <c r="L18" s="120">
        <v>121.5</v>
      </c>
      <c r="M18" s="121">
        <v>0</v>
      </c>
      <c r="N18" s="122">
        <f t="shared" si="3"/>
        <v>186.52</v>
      </c>
      <c r="O18" s="123">
        <f t="shared" si="3"/>
        <v>48.15</v>
      </c>
      <c r="P18" s="123">
        <v>0</v>
      </c>
      <c r="Q18" s="123">
        <v>1</v>
      </c>
      <c r="R18" s="123">
        <v>1</v>
      </c>
      <c r="S18" s="123">
        <v>0</v>
      </c>
      <c r="T18" s="122">
        <v>510.37</v>
      </c>
      <c r="U18" s="122">
        <f t="shared" si="2"/>
        <v>4.6399999999999997</v>
      </c>
      <c r="V18" s="124">
        <v>510.04</v>
      </c>
    </row>
    <row r="19" spans="1:22" ht="48" customHeight="1" x14ac:dyDescent="0.2">
      <c r="A19" s="113">
        <v>4</v>
      </c>
      <c r="B19" s="113" t="s">
        <v>24</v>
      </c>
      <c r="C19" s="113">
        <v>96028</v>
      </c>
      <c r="D19" s="113">
        <v>96029</v>
      </c>
      <c r="E19" s="114" t="s">
        <v>280</v>
      </c>
      <c r="F19" s="115" t="s">
        <v>449</v>
      </c>
      <c r="G19" s="116">
        <v>110</v>
      </c>
      <c r="H19" s="117">
        <f t="shared" si="0"/>
        <v>110</v>
      </c>
      <c r="I19" s="117">
        <f t="shared" si="1"/>
        <v>2.75</v>
      </c>
      <c r="J19" s="118">
        <v>1</v>
      </c>
      <c r="K19" s="119">
        <v>1</v>
      </c>
      <c r="L19" s="120">
        <v>80.62</v>
      </c>
      <c r="M19" s="121">
        <v>32.03</v>
      </c>
      <c r="N19" s="122">
        <f t="shared" si="3"/>
        <v>186.52</v>
      </c>
      <c r="O19" s="123">
        <f t="shared" si="3"/>
        <v>48.15</v>
      </c>
      <c r="P19" s="123">
        <v>0</v>
      </c>
      <c r="Q19" s="123">
        <v>1</v>
      </c>
      <c r="R19" s="123">
        <v>1</v>
      </c>
      <c r="S19" s="123">
        <v>0</v>
      </c>
      <c r="T19" s="122">
        <v>598</v>
      </c>
      <c r="U19" s="122">
        <f t="shared" si="2"/>
        <v>5.44</v>
      </c>
      <c r="V19" s="124">
        <v>597.6</v>
      </c>
    </row>
    <row r="20" spans="1:22" ht="40.5" customHeight="1" x14ac:dyDescent="0.2">
      <c r="A20" s="113">
        <v>5</v>
      </c>
      <c r="B20" s="113" t="s">
        <v>24</v>
      </c>
      <c r="C20" s="113">
        <v>5921</v>
      </c>
      <c r="D20" s="113">
        <v>5923</v>
      </c>
      <c r="E20" s="114" t="s">
        <v>284</v>
      </c>
      <c r="F20" s="115" t="s">
        <v>449</v>
      </c>
      <c r="G20" s="116">
        <v>110</v>
      </c>
      <c r="H20" s="117">
        <f t="shared" si="0"/>
        <v>110</v>
      </c>
      <c r="I20" s="117">
        <f t="shared" si="1"/>
        <v>2.75</v>
      </c>
      <c r="J20" s="118">
        <v>1</v>
      </c>
      <c r="K20" s="119">
        <v>1</v>
      </c>
      <c r="L20" s="120">
        <v>3.72</v>
      </c>
      <c r="M20" s="121">
        <v>2.4</v>
      </c>
      <c r="N20" s="122">
        <f t="shared" si="3"/>
        <v>186.52</v>
      </c>
      <c r="O20" s="123">
        <f t="shared" si="3"/>
        <v>48.15</v>
      </c>
      <c r="P20" s="123">
        <v>0</v>
      </c>
      <c r="Q20" s="123">
        <v>1</v>
      </c>
      <c r="R20" s="123">
        <v>1</v>
      </c>
      <c r="S20" s="123">
        <v>0</v>
      </c>
      <c r="T20" s="122">
        <v>516.92999999999995</v>
      </c>
      <c r="U20" s="122">
        <f t="shared" si="2"/>
        <v>4.7</v>
      </c>
      <c r="V20" s="124">
        <v>516.6</v>
      </c>
    </row>
    <row r="21" spans="1:22" ht="67.5" customHeight="1" x14ac:dyDescent="0.2">
      <c r="A21" s="113">
        <v>6</v>
      </c>
      <c r="B21" s="113" t="s">
        <v>24</v>
      </c>
      <c r="C21" s="113">
        <v>73436</v>
      </c>
      <c r="D21" s="113">
        <v>93244</v>
      </c>
      <c r="E21" s="114" t="s">
        <v>288</v>
      </c>
      <c r="F21" s="115" t="s">
        <v>449</v>
      </c>
      <c r="G21" s="116">
        <v>110</v>
      </c>
      <c r="H21" s="117">
        <f t="shared" si="0"/>
        <v>110</v>
      </c>
      <c r="I21" s="117">
        <f t="shared" si="1"/>
        <v>2.75</v>
      </c>
      <c r="J21" s="118">
        <v>1</v>
      </c>
      <c r="K21" s="119">
        <v>1</v>
      </c>
      <c r="L21" s="120">
        <v>127.66</v>
      </c>
      <c r="M21" s="121">
        <v>35.78</v>
      </c>
      <c r="N21" s="122">
        <f t="shared" si="3"/>
        <v>186.52</v>
      </c>
      <c r="O21" s="123">
        <f t="shared" si="3"/>
        <v>48.15</v>
      </c>
      <c r="P21" s="123">
        <v>0</v>
      </c>
      <c r="Q21" s="123">
        <v>1</v>
      </c>
      <c r="R21" s="123">
        <v>1</v>
      </c>
      <c r="S21" s="123">
        <v>0</v>
      </c>
      <c r="T21" s="122">
        <v>608.26</v>
      </c>
      <c r="U21" s="122">
        <f t="shared" si="2"/>
        <v>5.53</v>
      </c>
      <c r="V21" s="124">
        <v>608.54</v>
      </c>
    </row>
    <row r="22" spans="1:22" ht="40.5" x14ac:dyDescent="0.2">
      <c r="A22" s="113">
        <v>7</v>
      </c>
      <c r="B22" s="113" t="s">
        <v>24</v>
      </c>
      <c r="C22" s="113">
        <v>89035</v>
      </c>
      <c r="D22" s="113">
        <v>89036</v>
      </c>
      <c r="E22" s="114" t="s">
        <v>290</v>
      </c>
      <c r="F22" s="115" t="s">
        <v>449</v>
      </c>
      <c r="G22" s="116">
        <v>110</v>
      </c>
      <c r="H22" s="117">
        <f t="shared" si="0"/>
        <v>110</v>
      </c>
      <c r="I22" s="117">
        <f t="shared" si="1"/>
        <v>2.75</v>
      </c>
      <c r="J22" s="118">
        <v>1</v>
      </c>
      <c r="K22" s="119">
        <v>1</v>
      </c>
      <c r="L22" s="120">
        <v>74.7</v>
      </c>
      <c r="M22" s="121">
        <v>28.86</v>
      </c>
      <c r="N22" s="122">
        <f t="shared" si="3"/>
        <v>186.52</v>
      </c>
      <c r="O22" s="123">
        <f t="shared" si="3"/>
        <v>48.15</v>
      </c>
      <c r="P22" s="123">
        <v>0</v>
      </c>
      <c r="Q22" s="123">
        <v>1</v>
      </c>
      <c r="R22" s="123">
        <v>1</v>
      </c>
      <c r="S22" s="123">
        <v>0</v>
      </c>
      <c r="T22" s="122">
        <v>589.33000000000004</v>
      </c>
      <c r="U22" s="122">
        <f t="shared" si="2"/>
        <v>5.36</v>
      </c>
      <c r="V22" s="124">
        <v>588.84</v>
      </c>
    </row>
    <row r="23" spans="1:22" ht="57" customHeight="1" x14ac:dyDescent="0.2">
      <c r="A23" s="113">
        <v>8</v>
      </c>
      <c r="B23" s="113" t="s">
        <v>24</v>
      </c>
      <c r="C23" s="113">
        <v>96463</v>
      </c>
      <c r="D23" s="113">
        <v>96464</v>
      </c>
      <c r="E23" s="114" t="s">
        <v>296</v>
      </c>
      <c r="F23" s="115" t="s">
        <v>449</v>
      </c>
      <c r="G23" s="116">
        <v>110</v>
      </c>
      <c r="H23" s="117">
        <f t="shared" si="0"/>
        <v>110</v>
      </c>
      <c r="I23" s="117">
        <f t="shared" si="1"/>
        <v>2.75</v>
      </c>
      <c r="J23" s="118">
        <v>1</v>
      </c>
      <c r="K23" s="119">
        <v>1</v>
      </c>
      <c r="L23" s="120">
        <v>123.23</v>
      </c>
      <c r="M23" s="121">
        <v>45.73</v>
      </c>
      <c r="N23" s="122">
        <f t="shared" si="3"/>
        <v>186.52</v>
      </c>
      <c r="O23" s="123">
        <f t="shared" si="3"/>
        <v>48.15</v>
      </c>
      <c r="P23" s="123">
        <v>0</v>
      </c>
      <c r="Q23" s="123">
        <v>1</v>
      </c>
      <c r="R23" s="123">
        <v>1</v>
      </c>
      <c r="S23" s="123">
        <v>0</v>
      </c>
      <c r="T23" s="122">
        <v>635.49</v>
      </c>
      <c r="U23" s="122">
        <f t="shared" si="2"/>
        <v>5.78</v>
      </c>
      <c r="V23" s="124">
        <v>635.9</v>
      </c>
    </row>
    <row r="24" spans="1:22" ht="40.5" x14ac:dyDescent="0.2">
      <c r="A24" s="113">
        <v>9</v>
      </c>
      <c r="B24" s="113" t="s">
        <v>24</v>
      </c>
      <c r="C24" s="113">
        <v>5855</v>
      </c>
      <c r="D24" s="113">
        <v>5857</v>
      </c>
      <c r="E24" s="114" t="s">
        <v>301</v>
      </c>
      <c r="F24" s="115" t="s">
        <v>449</v>
      </c>
      <c r="G24" s="116">
        <v>110</v>
      </c>
      <c r="H24" s="117">
        <f t="shared" si="0"/>
        <v>110</v>
      </c>
      <c r="I24" s="117">
        <f t="shared" si="1"/>
        <v>2.75</v>
      </c>
      <c r="J24" s="118">
        <v>1</v>
      </c>
      <c r="K24" s="119">
        <v>1</v>
      </c>
      <c r="L24" s="120">
        <v>377.03</v>
      </c>
      <c r="M24" s="121">
        <v>107.44</v>
      </c>
      <c r="N24" s="122">
        <f t="shared" si="3"/>
        <v>186.52</v>
      </c>
      <c r="O24" s="123">
        <f t="shared" si="3"/>
        <v>48.15</v>
      </c>
      <c r="P24" s="123">
        <v>0</v>
      </c>
      <c r="Q24" s="123">
        <v>1</v>
      </c>
      <c r="R24" s="123">
        <v>1</v>
      </c>
      <c r="S24" s="123">
        <v>0</v>
      </c>
      <c r="T24" s="122">
        <v>804.35</v>
      </c>
      <c r="U24" s="122">
        <f t="shared" si="2"/>
        <v>7.31</v>
      </c>
      <c r="V24" s="124">
        <v>804.46</v>
      </c>
    </row>
    <row r="25" spans="1:22" ht="40.5" x14ac:dyDescent="0.2">
      <c r="A25" s="113">
        <v>10</v>
      </c>
      <c r="B25" s="113" t="s">
        <v>24</v>
      </c>
      <c r="C25" s="113">
        <v>5944</v>
      </c>
      <c r="D25" s="113" t="s">
        <v>450</v>
      </c>
      <c r="E25" s="114" t="s">
        <v>305</v>
      </c>
      <c r="F25" s="115" t="s">
        <v>449</v>
      </c>
      <c r="G25" s="116">
        <v>110</v>
      </c>
      <c r="H25" s="117">
        <f t="shared" si="0"/>
        <v>110</v>
      </c>
      <c r="I25" s="117">
        <f t="shared" si="1"/>
        <v>2.75</v>
      </c>
      <c r="J25" s="118">
        <v>1</v>
      </c>
      <c r="K25" s="119">
        <v>1</v>
      </c>
      <c r="L25" s="120">
        <v>182.6</v>
      </c>
      <c r="M25" s="121">
        <v>0</v>
      </c>
      <c r="N25" s="122">
        <f t="shared" si="3"/>
        <v>186.52</v>
      </c>
      <c r="O25" s="123">
        <f t="shared" si="3"/>
        <v>48.15</v>
      </c>
      <c r="P25" s="123">
        <v>0</v>
      </c>
      <c r="Q25" s="123">
        <v>1</v>
      </c>
      <c r="R25" s="123">
        <v>1</v>
      </c>
      <c r="S25" s="123">
        <v>0</v>
      </c>
      <c r="T25" s="122">
        <v>510.37</v>
      </c>
      <c r="U25" s="122">
        <f t="shared" si="2"/>
        <v>4.6399999999999997</v>
      </c>
      <c r="V25" s="124">
        <v>510.04</v>
      </c>
    </row>
    <row r="26" spans="1:22" ht="68.25" customHeight="1" x14ac:dyDescent="0.2">
      <c r="A26" s="113">
        <v>11</v>
      </c>
      <c r="B26" s="113" t="s">
        <v>24</v>
      </c>
      <c r="C26" s="113">
        <v>67826</v>
      </c>
      <c r="D26" s="113">
        <v>67827</v>
      </c>
      <c r="E26" s="114" t="s">
        <v>309</v>
      </c>
      <c r="F26" s="115" t="s">
        <v>449</v>
      </c>
      <c r="G26" s="116">
        <v>110</v>
      </c>
      <c r="H26" s="117">
        <f t="shared" si="0"/>
        <v>110</v>
      </c>
      <c r="I26" s="117">
        <f t="shared" si="1"/>
        <v>2.75</v>
      </c>
      <c r="J26" s="118">
        <v>1</v>
      </c>
      <c r="K26" s="119">
        <v>1</v>
      </c>
      <c r="L26" s="120">
        <v>136.94</v>
      </c>
      <c r="M26" s="121">
        <v>33.130000000000003</v>
      </c>
      <c r="N26" s="122">
        <f t="shared" si="3"/>
        <v>186.52</v>
      </c>
      <c r="O26" s="123">
        <f t="shared" si="3"/>
        <v>48.15</v>
      </c>
      <c r="P26" s="123">
        <v>0.5</v>
      </c>
      <c r="Q26" s="123">
        <v>0.5</v>
      </c>
      <c r="R26" s="123">
        <v>0</v>
      </c>
      <c r="S26" s="123">
        <v>0</v>
      </c>
      <c r="T26" s="122">
        <v>232.67</v>
      </c>
      <c r="U26" s="122">
        <f t="shared" si="2"/>
        <v>2.12</v>
      </c>
      <c r="V26" s="124">
        <v>233.13</v>
      </c>
    </row>
    <row r="27" spans="1:22" ht="78" customHeight="1" x14ac:dyDescent="0.2">
      <c r="A27" s="113">
        <v>12</v>
      </c>
      <c r="B27" s="113" t="s">
        <v>24</v>
      </c>
      <c r="C27" s="113">
        <v>5824</v>
      </c>
      <c r="D27" s="113" t="s">
        <v>450</v>
      </c>
      <c r="E27" s="114" t="s">
        <v>311</v>
      </c>
      <c r="F27" s="115" t="s">
        <v>449</v>
      </c>
      <c r="G27" s="116">
        <v>110</v>
      </c>
      <c r="H27" s="117">
        <f t="shared" si="0"/>
        <v>110</v>
      </c>
      <c r="I27" s="117">
        <f t="shared" si="1"/>
        <v>2.75</v>
      </c>
      <c r="J27" s="118">
        <v>1</v>
      </c>
      <c r="K27" s="119">
        <v>1</v>
      </c>
      <c r="L27" s="120">
        <v>127.45</v>
      </c>
      <c r="M27" s="121">
        <v>0</v>
      </c>
      <c r="N27" s="122">
        <f t="shared" si="3"/>
        <v>186.52</v>
      </c>
      <c r="O27" s="123">
        <f t="shared" si="3"/>
        <v>48.15</v>
      </c>
      <c r="P27" s="123">
        <v>0.5</v>
      </c>
      <c r="Q27" s="123">
        <v>0.5</v>
      </c>
      <c r="R27" s="123">
        <v>0</v>
      </c>
      <c r="S27" s="123">
        <v>0</v>
      </c>
      <c r="T27" s="122">
        <v>174.36</v>
      </c>
      <c r="U27" s="122">
        <f t="shared" si="2"/>
        <v>1.59</v>
      </c>
      <c r="V27" s="124">
        <v>174.03</v>
      </c>
    </row>
    <row r="28" spans="1:22" ht="40.5" x14ac:dyDescent="0.2">
      <c r="A28" s="113">
        <v>13</v>
      </c>
      <c r="B28" s="113" t="s">
        <v>24</v>
      </c>
      <c r="C28" s="113">
        <v>5839</v>
      </c>
      <c r="D28" s="113" t="s">
        <v>450</v>
      </c>
      <c r="E28" s="114" t="s">
        <v>349</v>
      </c>
      <c r="F28" s="115" t="s">
        <v>449</v>
      </c>
      <c r="G28" s="116">
        <v>110</v>
      </c>
      <c r="H28" s="117">
        <f t="shared" si="0"/>
        <v>110</v>
      </c>
      <c r="I28" s="117">
        <f t="shared" si="1"/>
        <v>2.75</v>
      </c>
      <c r="J28" s="118">
        <v>1</v>
      </c>
      <c r="K28" s="119">
        <v>1</v>
      </c>
      <c r="L28" s="120">
        <v>7.02</v>
      </c>
      <c r="M28" s="121">
        <v>0</v>
      </c>
      <c r="N28" s="122">
        <f t="shared" si="3"/>
        <v>186.52</v>
      </c>
      <c r="O28" s="123">
        <f t="shared" si="3"/>
        <v>48.15</v>
      </c>
      <c r="P28" s="123">
        <v>0</v>
      </c>
      <c r="Q28" s="123">
        <v>1</v>
      </c>
      <c r="R28" s="123">
        <v>1</v>
      </c>
      <c r="S28" s="123">
        <v>0</v>
      </c>
      <c r="T28" s="122">
        <v>510.37</v>
      </c>
      <c r="U28" s="122">
        <f t="shared" si="2"/>
        <v>4.6399999999999997</v>
      </c>
      <c r="V28" s="124">
        <v>510.04</v>
      </c>
    </row>
    <row r="29" spans="1:22" ht="67.5" x14ac:dyDescent="0.2">
      <c r="A29" s="113">
        <v>14</v>
      </c>
      <c r="B29" s="113" t="s">
        <v>24</v>
      </c>
      <c r="C29" s="113">
        <v>83362</v>
      </c>
      <c r="D29" s="113">
        <v>91486</v>
      </c>
      <c r="E29" s="114" t="s">
        <v>351</v>
      </c>
      <c r="F29" s="115" t="s">
        <v>449</v>
      </c>
      <c r="G29" s="116">
        <v>110</v>
      </c>
      <c r="H29" s="117">
        <f t="shared" si="0"/>
        <v>110</v>
      </c>
      <c r="I29" s="117">
        <f t="shared" si="1"/>
        <v>2.75</v>
      </c>
      <c r="J29" s="118">
        <v>1</v>
      </c>
      <c r="K29" s="119">
        <v>1</v>
      </c>
      <c r="L29" s="125">
        <v>163.38999999999999</v>
      </c>
      <c r="M29" s="121">
        <v>34.979999999999997</v>
      </c>
      <c r="N29" s="122">
        <f t="shared" si="3"/>
        <v>186.52</v>
      </c>
      <c r="O29" s="123">
        <f t="shared" si="3"/>
        <v>48.15</v>
      </c>
      <c r="P29" s="123">
        <v>0.5</v>
      </c>
      <c r="Q29" s="123">
        <v>0.5</v>
      </c>
      <c r="R29" s="123">
        <v>1</v>
      </c>
      <c r="S29" s="123">
        <v>0</v>
      </c>
      <c r="T29" s="122">
        <v>781.75</v>
      </c>
      <c r="U29" s="122">
        <f t="shared" si="2"/>
        <v>7.11</v>
      </c>
      <c r="V29" s="124">
        <v>781.47</v>
      </c>
    </row>
    <row r="30" spans="1:22" ht="40.5" x14ac:dyDescent="0.2">
      <c r="A30" s="113">
        <v>15</v>
      </c>
      <c r="B30" s="113" t="s">
        <v>24</v>
      </c>
      <c r="C30" s="113">
        <v>5835</v>
      </c>
      <c r="D30" s="113">
        <v>5837</v>
      </c>
      <c r="E30" s="114" t="s">
        <v>357</v>
      </c>
      <c r="F30" s="115" t="s">
        <v>449</v>
      </c>
      <c r="G30" s="116">
        <v>110</v>
      </c>
      <c r="H30" s="117">
        <f t="shared" si="0"/>
        <v>110</v>
      </c>
      <c r="I30" s="117">
        <f t="shared" si="1"/>
        <v>2.75</v>
      </c>
      <c r="J30" s="118">
        <v>1</v>
      </c>
      <c r="K30" s="126">
        <v>1</v>
      </c>
      <c r="L30" s="120">
        <v>162.74</v>
      </c>
      <c r="M30" s="127">
        <v>63.46</v>
      </c>
      <c r="N30" s="122">
        <f t="shared" si="3"/>
        <v>186.52</v>
      </c>
      <c r="O30" s="123">
        <f t="shared" si="3"/>
        <v>48.15</v>
      </c>
      <c r="P30" s="123">
        <v>0</v>
      </c>
      <c r="Q30" s="123">
        <v>1</v>
      </c>
      <c r="R30" s="123">
        <v>1</v>
      </c>
      <c r="S30" s="123">
        <v>0</v>
      </c>
      <c r="T30" s="122">
        <v>684</v>
      </c>
      <c r="U30" s="122">
        <f t="shared" si="2"/>
        <v>6.22</v>
      </c>
      <c r="V30" s="124">
        <v>684.06</v>
      </c>
    </row>
    <row r="31" spans="1:22" ht="54" customHeight="1" x14ac:dyDescent="0.2">
      <c r="A31" s="113">
        <v>16</v>
      </c>
      <c r="B31" s="113" t="s">
        <v>24</v>
      </c>
      <c r="C31" s="113">
        <v>95631</v>
      </c>
      <c r="D31" s="113">
        <v>95632</v>
      </c>
      <c r="E31" s="114" t="s">
        <v>365</v>
      </c>
      <c r="F31" s="115" t="s">
        <v>449</v>
      </c>
      <c r="G31" s="116">
        <v>110</v>
      </c>
      <c r="H31" s="117">
        <f t="shared" si="0"/>
        <v>110</v>
      </c>
      <c r="I31" s="117">
        <f t="shared" si="1"/>
        <v>2.75</v>
      </c>
      <c r="J31" s="118">
        <v>1</v>
      </c>
      <c r="K31" s="119">
        <v>1</v>
      </c>
      <c r="L31" s="128">
        <v>125</v>
      </c>
      <c r="M31" s="121">
        <v>43.1</v>
      </c>
      <c r="N31" s="122">
        <f t="shared" si="3"/>
        <v>186.52</v>
      </c>
      <c r="O31" s="123">
        <f t="shared" si="3"/>
        <v>48.15</v>
      </c>
      <c r="P31" s="123">
        <v>0</v>
      </c>
      <c r="Q31" s="123">
        <v>1</v>
      </c>
      <c r="R31" s="123">
        <v>1</v>
      </c>
      <c r="S31" s="123">
        <v>0</v>
      </c>
      <c r="T31" s="122">
        <v>628.29</v>
      </c>
      <c r="U31" s="122">
        <f t="shared" si="2"/>
        <v>5.71</v>
      </c>
      <c r="V31" s="124">
        <v>628.24</v>
      </c>
    </row>
    <row r="32" spans="1:22" ht="40.5" x14ac:dyDescent="0.2">
      <c r="A32" s="113">
        <v>17</v>
      </c>
      <c r="B32" s="113" t="s">
        <v>24</v>
      </c>
      <c r="C32" s="113">
        <v>96155</v>
      </c>
      <c r="D32" s="113">
        <v>96157</v>
      </c>
      <c r="E32" s="114" t="s">
        <v>369</v>
      </c>
      <c r="F32" s="115" t="s">
        <v>449</v>
      </c>
      <c r="G32" s="116">
        <v>110</v>
      </c>
      <c r="H32" s="117">
        <f t="shared" si="0"/>
        <v>110</v>
      </c>
      <c r="I32" s="117">
        <f t="shared" si="1"/>
        <v>2.75</v>
      </c>
      <c r="J32" s="118">
        <v>1</v>
      </c>
      <c r="K32" s="119">
        <v>1</v>
      </c>
      <c r="L32" s="120">
        <v>32.22</v>
      </c>
      <c r="M32" s="121">
        <v>80.97</v>
      </c>
      <c r="N32" s="122">
        <f t="shared" si="3"/>
        <v>186.52</v>
      </c>
      <c r="O32" s="123">
        <f t="shared" si="3"/>
        <v>48.15</v>
      </c>
      <c r="P32" s="123">
        <v>0</v>
      </c>
      <c r="Q32" s="123">
        <v>1</v>
      </c>
      <c r="R32" s="123">
        <v>1</v>
      </c>
      <c r="S32" s="123">
        <v>0</v>
      </c>
      <c r="T32" s="122">
        <v>731.91</v>
      </c>
      <c r="U32" s="122">
        <f t="shared" si="2"/>
        <v>6.65</v>
      </c>
      <c r="V32" s="124">
        <v>732.22</v>
      </c>
    </row>
    <row r="33" spans="1:22" ht="64.5" customHeight="1" x14ac:dyDescent="0.2">
      <c r="A33" s="113">
        <v>18</v>
      </c>
      <c r="B33" s="113" t="s">
        <v>24</v>
      </c>
      <c r="C33" s="113">
        <v>91386</v>
      </c>
      <c r="D33" s="113" t="s">
        <v>450</v>
      </c>
      <c r="E33" s="114" t="s">
        <v>363</v>
      </c>
      <c r="F33" s="115" t="s">
        <v>449</v>
      </c>
      <c r="G33" s="116">
        <v>110</v>
      </c>
      <c r="H33" s="117">
        <f t="shared" si="0"/>
        <v>110</v>
      </c>
      <c r="I33" s="117">
        <f t="shared" si="1"/>
        <v>2.75</v>
      </c>
      <c r="J33" s="118">
        <v>1</v>
      </c>
      <c r="K33" s="119">
        <v>1</v>
      </c>
      <c r="L33" s="120">
        <v>163.75</v>
      </c>
      <c r="M33" s="121">
        <v>0</v>
      </c>
      <c r="N33" s="122">
        <f t="shared" ref="N33:O41" si="4">N32</f>
        <v>186.52</v>
      </c>
      <c r="O33" s="123">
        <f t="shared" si="4"/>
        <v>48.15</v>
      </c>
      <c r="P33" s="123">
        <v>0.5</v>
      </c>
      <c r="Q33" s="123">
        <v>0.5</v>
      </c>
      <c r="R33" s="123">
        <v>1</v>
      </c>
      <c r="S33" s="123">
        <v>0</v>
      </c>
      <c r="T33" s="122">
        <v>734.39</v>
      </c>
      <c r="U33" s="122">
        <f t="shared" si="2"/>
        <v>6.68</v>
      </c>
      <c r="V33" s="124">
        <v>734.41</v>
      </c>
    </row>
    <row r="34" spans="1:22" ht="55.5" customHeight="1" x14ac:dyDescent="0.2">
      <c r="A34" s="113">
        <v>19</v>
      </c>
      <c r="B34" s="113" t="s">
        <v>24</v>
      </c>
      <c r="C34" s="113">
        <v>88830</v>
      </c>
      <c r="D34" s="113">
        <v>88831</v>
      </c>
      <c r="E34" s="114" t="s">
        <v>378</v>
      </c>
      <c r="F34" s="115" t="s">
        <v>449</v>
      </c>
      <c r="G34" s="116">
        <v>110</v>
      </c>
      <c r="H34" s="117">
        <f t="shared" si="0"/>
        <v>110</v>
      </c>
      <c r="I34" s="117">
        <f t="shared" si="1"/>
        <v>2.75</v>
      </c>
      <c r="J34" s="118">
        <v>1</v>
      </c>
      <c r="K34" s="119">
        <v>1</v>
      </c>
      <c r="L34" s="120">
        <v>1.57</v>
      </c>
      <c r="M34" s="121">
        <v>0.28000000000000003</v>
      </c>
      <c r="N34" s="122">
        <f t="shared" si="4"/>
        <v>186.52</v>
      </c>
      <c r="O34" s="123">
        <f t="shared" si="4"/>
        <v>48.15</v>
      </c>
      <c r="P34" s="123">
        <v>0</v>
      </c>
      <c r="Q34" s="123">
        <v>1</v>
      </c>
      <c r="R34" s="123">
        <v>1</v>
      </c>
      <c r="S34" s="123">
        <v>0</v>
      </c>
      <c r="T34" s="122">
        <v>511.13</v>
      </c>
      <c r="U34" s="122">
        <f t="shared" si="2"/>
        <v>4.6500000000000004</v>
      </c>
      <c r="V34" s="124">
        <v>511.13</v>
      </c>
    </row>
    <row r="35" spans="1:22" ht="40.5" x14ac:dyDescent="0.2">
      <c r="A35" s="113">
        <v>20</v>
      </c>
      <c r="B35" s="113" t="s">
        <v>24</v>
      </c>
      <c r="C35" s="113">
        <v>95133</v>
      </c>
      <c r="D35" s="113" t="s">
        <v>450</v>
      </c>
      <c r="E35" s="114" t="s">
        <v>388</v>
      </c>
      <c r="F35" s="115" t="s">
        <v>449</v>
      </c>
      <c r="G35" s="116">
        <v>110</v>
      </c>
      <c r="H35" s="117">
        <f t="shared" si="0"/>
        <v>110</v>
      </c>
      <c r="I35" s="117">
        <f t="shared" si="1"/>
        <v>2.75</v>
      </c>
      <c r="J35" s="118">
        <v>1</v>
      </c>
      <c r="K35" s="119">
        <v>1</v>
      </c>
      <c r="L35" s="120">
        <v>96.25</v>
      </c>
      <c r="M35" s="121">
        <v>0</v>
      </c>
      <c r="N35" s="122">
        <f t="shared" si="4"/>
        <v>186.52</v>
      </c>
      <c r="O35" s="123">
        <f t="shared" si="4"/>
        <v>48.15</v>
      </c>
      <c r="P35" s="123">
        <v>0</v>
      </c>
      <c r="Q35" s="123">
        <v>1</v>
      </c>
      <c r="R35" s="123">
        <v>1</v>
      </c>
      <c r="S35" s="123">
        <v>0</v>
      </c>
      <c r="T35" s="122">
        <v>510.37</v>
      </c>
      <c r="U35" s="122">
        <f t="shared" si="2"/>
        <v>4.6399999999999997</v>
      </c>
      <c r="V35" s="124">
        <v>510.04</v>
      </c>
    </row>
    <row r="36" spans="1:22" ht="40.5" x14ac:dyDescent="0.2">
      <c r="A36" s="113">
        <v>21</v>
      </c>
      <c r="B36" s="113" t="s">
        <v>24</v>
      </c>
      <c r="C36" s="113">
        <v>92960</v>
      </c>
      <c r="D36" s="113">
        <v>92961</v>
      </c>
      <c r="E36" s="114" t="s">
        <v>335</v>
      </c>
      <c r="F36" s="115" t="s">
        <v>449</v>
      </c>
      <c r="G36" s="116">
        <v>110</v>
      </c>
      <c r="H36" s="117">
        <f t="shared" si="0"/>
        <v>110</v>
      </c>
      <c r="I36" s="117">
        <f t="shared" si="1"/>
        <v>2.75</v>
      </c>
      <c r="J36" s="118">
        <v>1</v>
      </c>
      <c r="K36" s="119">
        <v>1</v>
      </c>
      <c r="L36" s="120">
        <v>11.57</v>
      </c>
      <c r="M36" s="121">
        <v>2.73</v>
      </c>
      <c r="N36" s="122">
        <f t="shared" si="4"/>
        <v>186.52</v>
      </c>
      <c r="O36" s="123">
        <f t="shared" si="4"/>
        <v>48.15</v>
      </c>
      <c r="P36" s="123">
        <v>0</v>
      </c>
      <c r="Q36" s="123">
        <v>1</v>
      </c>
      <c r="R36" s="123">
        <v>1</v>
      </c>
      <c r="S36" s="123">
        <v>0</v>
      </c>
      <c r="T36" s="122">
        <v>517.83000000000004</v>
      </c>
      <c r="U36" s="122">
        <f t="shared" si="2"/>
        <v>4.71</v>
      </c>
      <c r="V36" s="124">
        <v>517.70000000000005</v>
      </c>
    </row>
    <row r="37" spans="1:22" ht="81" customHeight="1" x14ac:dyDescent="0.2">
      <c r="A37" s="113">
        <v>22</v>
      </c>
      <c r="B37" s="113" t="s">
        <v>24</v>
      </c>
      <c r="C37" s="113">
        <v>5678</v>
      </c>
      <c r="D37" s="113">
        <v>5679</v>
      </c>
      <c r="E37" s="114" t="s">
        <v>327</v>
      </c>
      <c r="F37" s="115" t="s">
        <v>449</v>
      </c>
      <c r="G37" s="116">
        <v>110</v>
      </c>
      <c r="H37" s="117">
        <f t="shared" si="0"/>
        <v>110</v>
      </c>
      <c r="I37" s="117">
        <f t="shared" si="1"/>
        <v>2.75</v>
      </c>
      <c r="J37" s="118">
        <v>1</v>
      </c>
      <c r="K37" s="119">
        <v>1</v>
      </c>
      <c r="L37" s="120">
        <v>95.96</v>
      </c>
      <c r="M37" s="121">
        <v>38</v>
      </c>
      <c r="N37" s="122">
        <f t="shared" si="4"/>
        <v>186.52</v>
      </c>
      <c r="O37" s="123">
        <f t="shared" si="4"/>
        <v>48.15</v>
      </c>
      <c r="P37" s="123">
        <v>0</v>
      </c>
      <c r="Q37" s="123">
        <v>1</v>
      </c>
      <c r="R37" s="123">
        <v>1</v>
      </c>
      <c r="S37" s="123">
        <v>0</v>
      </c>
      <c r="T37" s="122">
        <v>614.34</v>
      </c>
      <c r="U37" s="122">
        <f t="shared" si="2"/>
        <v>5.58</v>
      </c>
      <c r="V37" s="124">
        <v>614.01</v>
      </c>
    </row>
    <row r="38" spans="1:22" ht="40.5" x14ac:dyDescent="0.2">
      <c r="A38" s="113">
        <v>23</v>
      </c>
      <c r="B38" s="113" t="s">
        <v>24</v>
      </c>
      <c r="C38" s="113">
        <v>91533</v>
      </c>
      <c r="D38" s="113">
        <v>91534</v>
      </c>
      <c r="E38" s="114" t="s">
        <v>121</v>
      </c>
      <c r="F38" s="115" t="s">
        <v>449</v>
      </c>
      <c r="G38" s="116">
        <v>110</v>
      </c>
      <c r="H38" s="117">
        <f t="shared" si="0"/>
        <v>110</v>
      </c>
      <c r="I38" s="117">
        <f t="shared" si="1"/>
        <v>2.75</v>
      </c>
      <c r="J38" s="118">
        <v>1</v>
      </c>
      <c r="K38" s="119">
        <v>1</v>
      </c>
      <c r="L38" s="120">
        <v>23.97</v>
      </c>
      <c r="M38" s="121">
        <v>20.63</v>
      </c>
      <c r="N38" s="122">
        <f t="shared" si="4"/>
        <v>186.52</v>
      </c>
      <c r="O38" s="123">
        <f t="shared" si="4"/>
        <v>48.15</v>
      </c>
      <c r="P38" s="123">
        <v>0</v>
      </c>
      <c r="Q38" s="123">
        <v>1</v>
      </c>
      <c r="R38" s="123">
        <v>1</v>
      </c>
      <c r="S38" s="123">
        <v>0</v>
      </c>
      <c r="T38" s="122">
        <v>566.80999999999995</v>
      </c>
      <c r="U38" s="122">
        <f t="shared" si="2"/>
        <v>5.15</v>
      </c>
      <c r="V38" s="124">
        <v>566.95000000000005</v>
      </c>
    </row>
    <row r="39" spans="1:22" ht="67.5" customHeight="1" x14ac:dyDescent="0.2">
      <c r="A39" s="113">
        <v>24</v>
      </c>
      <c r="B39" s="113" t="s">
        <v>24</v>
      </c>
      <c r="C39" s="113">
        <v>5811</v>
      </c>
      <c r="D39" s="113" t="s">
        <v>450</v>
      </c>
      <c r="E39" s="114" t="s">
        <v>451</v>
      </c>
      <c r="F39" s="115" t="s">
        <v>449</v>
      </c>
      <c r="G39" s="116">
        <v>110</v>
      </c>
      <c r="H39" s="117">
        <f t="shared" si="0"/>
        <v>110</v>
      </c>
      <c r="I39" s="117">
        <f t="shared" si="1"/>
        <v>2.75</v>
      </c>
      <c r="J39" s="118">
        <v>1</v>
      </c>
      <c r="K39" s="119">
        <v>1</v>
      </c>
      <c r="L39" s="120">
        <v>159.13</v>
      </c>
      <c r="M39" s="121">
        <v>0</v>
      </c>
      <c r="N39" s="122">
        <f t="shared" si="4"/>
        <v>186.52</v>
      </c>
      <c r="O39" s="123">
        <f t="shared" si="4"/>
        <v>48.15</v>
      </c>
      <c r="P39" s="123">
        <v>0.5</v>
      </c>
      <c r="Q39" s="123">
        <v>0.5</v>
      </c>
      <c r="R39" s="123">
        <v>0</v>
      </c>
      <c r="S39" s="123">
        <v>0</v>
      </c>
      <c r="T39" s="122">
        <v>217.71</v>
      </c>
      <c r="U39" s="122">
        <f t="shared" si="2"/>
        <v>1.98</v>
      </c>
      <c r="V39" s="124">
        <v>217.81</v>
      </c>
    </row>
    <row r="40" spans="1:22" ht="40.5" x14ac:dyDescent="0.2">
      <c r="A40" s="113">
        <v>25</v>
      </c>
      <c r="B40" s="113" t="s">
        <v>24</v>
      </c>
      <c r="C40" s="113">
        <v>5631</v>
      </c>
      <c r="D40" s="113">
        <v>5632</v>
      </c>
      <c r="E40" s="114" t="s">
        <v>452</v>
      </c>
      <c r="F40" s="115" t="s">
        <v>449</v>
      </c>
      <c r="G40" s="116">
        <v>110</v>
      </c>
      <c r="H40" s="117">
        <f t="shared" si="0"/>
        <v>110</v>
      </c>
      <c r="I40" s="117">
        <f t="shared" si="1"/>
        <v>2.75</v>
      </c>
      <c r="J40" s="118">
        <v>1</v>
      </c>
      <c r="K40" s="119">
        <v>1</v>
      </c>
      <c r="L40" s="120">
        <v>134.91</v>
      </c>
      <c r="M40" s="121">
        <v>53.09</v>
      </c>
      <c r="N40" s="122">
        <f t="shared" si="4"/>
        <v>186.52</v>
      </c>
      <c r="O40" s="123">
        <f t="shared" si="4"/>
        <v>48.15</v>
      </c>
      <c r="P40" s="123">
        <v>0</v>
      </c>
      <c r="Q40" s="123">
        <v>1</v>
      </c>
      <c r="R40" s="123">
        <v>1</v>
      </c>
      <c r="S40" s="123">
        <v>0</v>
      </c>
      <c r="T40" s="122">
        <v>655.63</v>
      </c>
      <c r="U40" s="122">
        <f t="shared" si="2"/>
        <v>5.96</v>
      </c>
      <c r="V40" s="124">
        <v>655.61</v>
      </c>
    </row>
    <row r="41" spans="1:22" ht="40.5" x14ac:dyDescent="0.2">
      <c r="A41" s="113">
        <v>26</v>
      </c>
      <c r="B41" s="113" t="s">
        <v>453</v>
      </c>
      <c r="C41" s="113" t="s">
        <v>454</v>
      </c>
      <c r="D41" s="113" t="s">
        <v>454</v>
      </c>
      <c r="E41" s="114" t="s">
        <v>445</v>
      </c>
      <c r="F41" s="115" t="s">
        <v>449</v>
      </c>
      <c r="G41" s="116">
        <v>110</v>
      </c>
      <c r="H41" s="117">
        <f t="shared" si="0"/>
        <v>110</v>
      </c>
      <c r="I41" s="117">
        <f t="shared" si="1"/>
        <v>2.75</v>
      </c>
      <c r="J41" s="118">
        <v>1</v>
      </c>
      <c r="K41" s="119">
        <v>1</v>
      </c>
      <c r="L41" s="120">
        <v>186.52</v>
      </c>
      <c r="M41" s="121">
        <v>48.15</v>
      </c>
      <c r="N41" s="122">
        <f t="shared" si="4"/>
        <v>186.52</v>
      </c>
      <c r="O41" s="123">
        <f t="shared" si="4"/>
        <v>48.15</v>
      </c>
      <c r="P41" s="123">
        <v>0.5</v>
      </c>
      <c r="Q41" s="123">
        <v>0.5</v>
      </c>
      <c r="R41" s="123">
        <v>0</v>
      </c>
      <c r="S41" s="123">
        <v>0</v>
      </c>
      <c r="T41" s="122">
        <v>321.06</v>
      </c>
      <c r="U41" s="122">
        <f t="shared" si="2"/>
        <v>2.92</v>
      </c>
      <c r="V41" s="124">
        <v>320.69</v>
      </c>
    </row>
    <row r="42" spans="1:22" ht="19.899999999999999" customHeight="1" x14ac:dyDescent="0.2">
      <c r="O42" s="341" t="s">
        <v>455</v>
      </c>
      <c r="P42" s="342"/>
      <c r="Q42" s="342"/>
      <c r="R42" s="342"/>
      <c r="S42" s="342"/>
      <c r="T42" s="342"/>
      <c r="U42" s="343"/>
      <c r="V42" s="129">
        <f>SUM(V16:V41)-0.01</f>
        <v>14101.54</v>
      </c>
    </row>
  </sheetData>
  <mergeCells count="32">
    <mergeCell ref="O42:U42"/>
    <mergeCell ref="L13:O13"/>
    <mergeCell ref="P13:S13"/>
    <mergeCell ref="T13:T15"/>
    <mergeCell ref="U13:U15"/>
    <mergeCell ref="V13:V15"/>
    <mergeCell ref="L14:M14"/>
    <mergeCell ref="N14:O14"/>
    <mergeCell ref="P14:Q14"/>
    <mergeCell ref="R14:S14"/>
    <mergeCell ref="K13:K15"/>
    <mergeCell ref="A11:B11"/>
    <mergeCell ref="C11:N11"/>
    <mergeCell ref="P11:R1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10:B10"/>
    <mergeCell ref="C10:N10"/>
    <mergeCell ref="P10:R10"/>
    <mergeCell ref="A7:U7"/>
    <mergeCell ref="A9:B9"/>
    <mergeCell ref="C9:N9"/>
    <mergeCell ref="P9:R9"/>
    <mergeCell ref="T9:U9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0153-2C95-4E69-B62E-DD6E7DBF4FC6}">
  <dimension ref="A1:I50"/>
  <sheetViews>
    <sheetView zoomScaleNormal="100" workbookViewId="0">
      <selection activeCell="A6" sqref="A6:D8"/>
    </sheetView>
  </sheetViews>
  <sheetFormatPr defaultRowHeight="16.5" x14ac:dyDescent="0.3"/>
  <cols>
    <col min="1" max="1" width="9.140625" style="20"/>
    <col min="2" max="2" width="49" style="20" customWidth="1"/>
    <col min="3" max="3" width="14.7109375" style="20" bestFit="1" customWidth="1"/>
    <col min="4" max="4" width="10.5703125" style="20" bestFit="1" customWidth="1"/>
    <col min="5" max="16384" width="9.140625" style="20"/>
  </cols>
  <sheetData>
    <row r="1" spans="1:9" ht="12" customHeight="1" x14ac:dyDescent="0.3">
      <c r="A1"/>
      <c r="B1"/>
      <c r="C1"/>
      <c r="D1"/>
    </row>
    <row r="2" spans="1:9" x14ac:dyDescent="0.3">
      <c r="A2"/>
      <c r="B2"/>
      <c r="C2"/>
      <c r="D2"/>
    </row>
    <row r="3" spans="1:9" ht="10.5" customHeight="1" x14ac:dyDescent="0.3">
      <c r="A3"/>
      <c r="B3"/>
      <c r="C3"/>
      <c r="D3"/>
    </row>
    <row r="4" spans="1:9" x14ac:dyDescent="0.3">
      <c r="A4"/>
      <c r="B4" s="345"/>
      <c r="C4" s="345"/>
      <c r="D4" s="345"/>
    </row>
    <row r="5" spans="1:9" ht="15.75" customHeight="1" x14ac:dyDescent="0.3">
      <c r="A5"/>
      <c r="B5"/>
      <c r="C5"/>
      <c r="D5"/>
    </row>
    <row r="6" spans="1:9" ht="20.25" customHeight="1" x14ac:dyDescent="0.3">
      <c r="A6" s="23" t="s">
        <v>415</v>
      </c>
      <c r="B6"/>
      <c r="C6"/>
      <c r="D6"/>
      <c r="E6"/>
      <c r="F6"/>
      <c r="G6"/>
      <c r="H6"/>
      <c r="I6"/>
    </row>
    <row r="7" spans="1:9" ht="31.5" customHeight="1" x14ac:dyDescent="0.3">
      <c r="A7" s="350" t="s">
        <v>416</v>
      </c>
      <c r="B7" s="350"/>
      <c r="C7" s="350"/>
      <c r="D7" s="350"/>
      <c r="E7" s="85"/>
      <c r="F7" s="85"/>
      <c r="G7" s="85"/>
      <c r="H7" s="85"/>
      <c r="I7" s="85"/>
    </row>
    <row r="8" spans="1:9" ht="16.5" customHeight="1" x14ac:dyDescent="0.3">
      <c r="A8" s="23" t="s">
        <v>417</v>
      </c>
    </row>
    <row r="9" spans="1:9" ht="7.5" customHeight="1" x14ac:dyDescent="0.3">
      <c r="A9" s="1"/>
      <c r="B9" s="1"/>
      <c r="C9" s="1"/>
      <c r="D9" s="1"/>
    </row>
    <row r="10" spans="1:9" x14ac:dyDescent="0.3">
      <c r="A10" s="347" t="s">
        <v>27</v>
      </c>
      <c r="B10" s="347"/>
      <c r="C10" s="347"/>
      <c r="D10" s="347"/>
    </row>
    <row r="11" spans="1:9" ht="6" customHeight="1" x14ac:dyDescent="0.3"/>
    <row r="12" spans="1:9" ht="12.75" customHeight="1" x14ac:dyDescent="0.3">
      <c r="A12" s="29" t="s">
        <v>28</v>
      </c>
      <c r="B12" s="29" t="s">
        <v>29</v>
      </c>
      <c r="C12" s="29" t="s">
        <v>30</v>
      </c>
      <c r="D12" s="29" t="s">
        <v>31</v>
      </c>
    </row>
    <row r="13" spans="1:9" ht="13.5" customHeight="1" x14ac:dyDescent="0.3">
      <c r="A13" s="14" t="s">
        <v>32</v>
      </c>
      <c r="B13" s="2" t="s">
        <v>33</v>
      </c>
      <c r="C13" s="30">
        <v>0.2</v>
      </c>
      <c r="D13" s="30">
        <v>0.2</v>
      </c>
    </row>
    <row r="14" spans="1:9" ht="14.25" customHeight="1" x14ac:dyDescent="0.3">
      <c r="A14" s="14" t="s">
        <v>34</v>
      </c>
      <c r="B14" s="2" t="s">
        <v>35</v>
      </c>
      <c r="C14" s="30">
        <v>1.4999999999999999E-2</v>
      </c>
      <c r="D14" s="30">
        <v>1.4999999999999999E-2</v>
      </c>
    </row>
    <row r="15" spans="1:9" ht="13.5" customHeight="1" x14ac:dyDescent="0.3">
      <c r="A15" s="14" t="s">
        <v>36</v>
      </c>
      <c r="B15" s="2" t="s">
        <v>37</v>
      </c>
      <c r="C15" s="30">
        <v>0.01</v>
      </c>
      <c r="D15" s="30">
        <v>0.01</v>
      </c>
    </row>
    <row r="16" spans="1:9" ht="12" customHeight="1" x14ac:dyDescent="0.3">
      <c r="A16" s="14" t="s">
        <v>38</v>
      </c>
      <c r="B16" s="2" t="s">
        <v>39</v>
      </c>
      <c r="C16" s="30">
        <v>2E-3</v>
      </c>
      <c r="D16" s="30">
        <v>2E-3</v>
      </c>
    </row>
    <row r="17" spans="1:4" ht="12" customHeight="1" x14ac:dyDescent="0.3">
      <c r="A17" s="14" t="s">
        <v>40</v>
      </c>
      <c r="B17" s="2" t="s">
        <v>41</v>
      </c>
      <c r="C17" s="30">
        <v>6.0000000000000001E-3</v>
      </c>
      <c r="D17" s="30">
        <v>6.0000000000000001E-3</v>
      </c>
    </row>
    <row r="18" spans="1:4" ht="12" customHeight="1" x14ac:dyDescent="0.3">
      <c r="A18" s="14" t="s">
        <v>42</v>
      </c>
      <c r="B18" s="2" t="s">
        <v>43</v>
      </c>
      <c r="C18" s="30">
        <v>2.5000000000000001E-2</v>
      </c>
      <c r="D18" s="30">
        <v>2.5000000000000001E-2</v>
      </c>
    </row>
    <row r="19" spans="1:4" ht="12.75" customHeight="1" x14ac:dyDescent="0.3">
      <c r="A19" s="14" t="s">
        <v>44</v>
      </c>
      <c r="B19" s="2" t="s">
        <v>45</v>
      </c>
      <c r="C19" s="30">
        <v>0.03</v>
      </c>
      <c r="D19" s="30">
        <v>0.03</v>
      </c>
    </row>
    <row r="20" spans="1:4" ht="12" customHeight="1" x14ac:dyDescent="0.3">
      <c r="A20" s="14" t="s">
        <v>46</v>
      </c>
      <c r="B20" s="2" t="s">
        <v>47</v>
      </c>
      <c r="C20" s="30">
        <v>0.08</v>
      </c>
      <c r="D20" s="30">
        <v>0.08</v>
      </c>
    </row>
    <row r="21" spans="1:4" ht="12" customHeight="1" x14ac:dyDescent="0.3">
      <c r="A21" s="14" t="s">
        <v>48</v>
      </c>
      <c r="B21" s="2" t="s">
        <v>49</v>
      </c>
      <c r="C21" s="30">
        <v>0</v>
      </c>
      <c r="D21" s="30">
        <v>0</v>
      </c>
    </row>
    <row r="22" spans="1:4" ht="12" customHeight="1" x14ac:dyDescent="0.3">
      <c r="A22" s="348" t="s">
        <v>50</v>
      </c>
      <c r="B22" s="348"/>
      <c r="C22" s="31">
        <f>SUM(C13:C21)</f>
        <v>0.36800000000000005</v>
      </c>
      <c r="D22" s="31">
        <f>SUM(D13:D21)</f>
        <v>0.36800000000000005</v>
      </c>
    </row>
    <row r="23" spans="1:4" ht="8.25" customHeight="1" x14ac:dyDescent="0.3">
      <c r="A23" s="32"/>
      <c r="B23" s="32"/>
      <c r="C23" s="33"/>
      <c r="D23" s="33"/>
    </row>
    <row r="24" spans="1:4" ht="23.25" customHeight="1" x14ac:dyDescent="0.3">
      <c r="A24" s="26" t="s">
        <v>51</v>
      </c>
      <c r="B24" s="34" t="s">
        <v>52</v>
      </c>
      <c r="C24" s="26" t="s">
        <v>30</v>
      </c>
      <c r="D24" s="26" t="s">
        <v>31</v>
      </c>
    </row>
    <row r="25" spans="1:4" ht="14.25" customHeight="1" x14ac:dyDescent="0.3">
      <c r="A25" s="14" t="s">
        <v>53</v>
      </c>
      <c r="B25" s="2" t="s">
        <v>54</v>
      </c>
      <c r="C25" s="30"/>
      <c r="D25" s="30">
        <v>0.18110000000000001</v>
      </c>
    </row>
    <row r="26" spans="1:4" ht="12" customHeight="1" x14ac:dyDescent="0.3">
      <c r="A26" s="14" t="s">
        <v>55</v>
      </c>
      <c r="B26" s="2" t="s">
        <v>56</v>
      </c>
      <c r="C26" s="30"/>
      <c r="D26" s="30">
        <v>4.1500000000000002E-2</v>
      </c>
    </row>
    <row r="27" spans="1:4" ht="12.75" customHeight="1" x14ac:dyDescent="0.3">
      <c r="A27" s="14" t="s">
        <v>57</v>
      </c>
      <c r="B27" s="2" t="s">
        <v>58</v>
      </c>
      <c r="C27" s="30">
        <v>6.7000000000000002E-3</v>
      </c>
      <c r="D27" s="30">
        <v>8.8999999999999999E-3</v>
      </c>
    </row>
    <row r="28" spans="1:4" ht="12.75" customHeight="1" x14ac:dyDescent="0.3">
      <c r="A28" s="14" t="s">
        <v>59</v>
      </c>
      <c r="B28" s="2" t="s">
        <v>60</v>
      </c>
      <c r="C28" s="30">
        <v>8.3299999999999999E-2</v>
      </c>
      <c r="D28" s="30">
        <v>0.10979999999999999</v>
      </c>
    </row>
    <row r="29" spans="1:4" ht="12.75" customHeight="1" x14ac:dyDescent="0.3">
      <c r="A29" s="14" t="s">
        <v>61</v>
      </c>
      <c r="B29" s="2" t="s">
        <v>62</v>
      </c>
      <c r="C29" s="30">
        <v>5.9999999999999995E-4</v>
      </c>
      <c r="D29" s="30">
        <v>6.9999999999999999E-4</v>
      </c>
    </row>
    <row r="30" spans="1:4" ht="12.75" customHeight="1" x14ac:dyDescent="0.3">
      <c r="A30" s="14" t="s">
        <v>63</v>
      </c>
      <c r="B30" s="2" t="s">
        <v>64</v>
      </c>
      <c r="C30" s="30">
        <v>5.5999999999999999E-3</v>
      </c>
      <c r="D30" s="30">
        <v>7.3000000000000001E-3</v>
      </c>
    </row>
    <row r="31" spans="1:4" ht="12.75" customHeight="1" x14ac:dyDescent="0.3">
      <c r="A31" s="14" t="s">
        <v>65</v>
      </c>
      <c r="B31" s="2" t="s">
        <v>66</v>
      </c>
      <c r="C31" s="30"/>
      <c r="D31" s="30">
        <v>2.6800000000000001E-2</v>
      </c>
    </row>
    <row r="32" spans="1:4" ht="12.75" customHeight="1" x14ac:dyDescent="0.3">
      <c r="A32" s="14" t="s">
        <v>67</v>
      </c>
      <c r="B32" s="2" t="s">
        <v>68</v>
      </c>
      <c r="C32" s="30">
        <v>8.0000000000000004E-4</v>
      </c>
      <c r="D32" s="30">
        <v>1.1000000000000001E-3</v>
      </c>
    </row>
    <row r="33" spans="1:4" ht="13.5" customHeight="1" x14ac:dyDescent="0.3">
      <c r="A33" s="14" t="s">
        <v>69</v>
      </c>
      <c r="B33" s="2" t="s">
        <v>70</v>
      </c>
      <c r="C33" s="30">
        <v>7.0300000000000001E-2</v>
      </c>
      <c r="D33" s="30">
        <v>9.2700000000000005E-2</v>
      </c>
    </row>
    <row r="34" spans="1:4" ht="12" customHeight="1" x14ac:dyDescent="0.3">
      <c r="A34" s="14" t="s">
        <v>71</v>
      </c>
      <c r="B34" s="2" t="s">
        <v>72</v>
      </c>
      <c r="C34" s="30">
        <v>2.9999999999999997E-4</v>
      </c>
      <c r="D34" s="30">
        <v>2.9999999999999997E-4</v>
      </c>
    </row>
    <row r="35" spans="1:4" ht="12.75" customHeight="1" x14ac:dyDescent="0.3">
      <c r="A35" s="348" t="s">
        <v>73</v>
      </c>
      <c r="B35" s="348"/>
      <c r="C35" s="31">
        <f>SUM(C25:C34)</f>
        <v>0.1676</v>
      </c>
      <c r="D35" s="31">
        <f>SUM(D25:D34)</f>
        <v>0.47019999999999995</v>
      </c>
    </row>
    <row r="36" spans="1:4" ht="6.75" customHeight="1" x14ac:dyDescent="0.3">
      <c r="A36" s="32"/>
      <c r="B36" s="32"/>
      <c r="C36" s="35"/>
      <c r="D36" s="35"/>
    </row>
    <row r="37" spans="1:4" ht="24" customHeight="1" x14ac:dyDescent="0.3">
      <c r="A37" s="26" t="s">
        <v>74</v>
      </c>
      <c r="B37" s="34" t="s">
        <v>75</v>
      </c>
      <c r="C37" s="26" t="s">
        <v>30</v>
      </c>
      <c r="D37" s="26" t="s">
        <v>31</v>
      </c>
    </row>
    <row r="38" spans="1:4" ht="12.75" customHeight="1" x14ac:dyDescent="0.3">
      <c r="A38" s="14" t="s">
        <v>76</v>
      </c>
      <c r="B38" s="2" t="s">
        <v>77</v>
      </c>
      <c r="C38" s="30">
        <v>4.3200000000000002E-2</v>
      </c>
      <c r="D38" s="30">
        <v>5.6899999999999999E-2</v>
      </c>
    </row>
    <row r="39" spans="1:4" ht="12" customHeight="1" x14ac:dyDescent="0.3">
      <c r="A39" s="14" t="s">
        <v>78</v>
      </c>
      <c r="B39" s="2" t="s">
        <v>79</v>
      </c>
      <c r="C39" s="30">
        <v>1E-3</v>
      </c>
      <c r="D39" s="30">
        <v>1.2999999999999999E-3</v>
      </c>
    </row>
    <row r="40" spans="1:4" ht="12.75" customHeight="1" x14ac:dyDescent="0.3">
      <c r="A40" s="14" t="s">
        <v>80</v>
      </c>
      <c r="B40" s="2" t="s">
        <v>81</v>
      </c>
      <c r="C40" s="30">
        <v>3.39E-2</v>
      </c>
      <c r="D40" s="30">
        <v>4.4699999999999997E-2</v>
      </c>
    </row>
    <row r="41" spans="1:4" ht="12.75" customHeight="1" x14ac:dyDescent="0.3">
      <c r="A41" s="14" t="s">
        <v>82</v>
      </c>
      <c r="B41" s="2" t="s">
        <v>83</v>
      </c>
      <c r="C41" s="30">
        <v>2.98E-2</v>
      </c>
      <c r="D41" s="30">
        <v>3.9300000000000002E-2</v>
      </c>
    </row>
    <row r="42" spans="1:4" ht="12.75" customHeight="1" x14ac:dyDescent="0.3">
      <c r="A42" s="14" t="s">
        <v>84</v>
      </c>
      <c r="B42" s="2" t="s">
        <v>85</v>
      </c>
      <c r="C42" s="30">
        <v>3.5999999999999999E-3</v>
      </c>
      <c r="D42" s="30">
        <v>4.7999999999999996E-3</v>
      </c>
    </row>
    <row r="43" spans="1:4" ht="12" customHeight="1" x14ac:dyDescent="0.3">
      <c r="A43" s="348" t="s">
        <v>86</v>
      </c>
      <c r="B43" s="348"/>
      <c r="C43" s="31">
        <f>SUM(C38:C42)</f>
        <v>0.1115</v>
      </c>
      <c r="D43" s="31">
        <f>SUM(D38:D42)</f>
        <v>0.14699999999999999</v>
      </c>
    </row>
    <row r="44" spans="1:4" ht="7.5" customHeight="1" x14ac:dyDescent="0.3">
      <c r="A44" s="32"/>
      <c r="B44" s="32"/>
      <c r="C44" s="35"/>
      <c r="D44" s="35"/>
    </row>
    <row r="45" spans="1:4" x14ac:dyDescent="0.3">
      <c r="A45" s="26" t="s">
        <v>87</v>
      </c>
      <c r="B45" s="34" t="s">
        <v>88</v>
      </c>
      <c r="C45" s="26" t="s">
        <v>30</v>
      </c>
      <c r="D45" s="26" t="s">
        <v>31</v>
      </c>
    </row>
    <row r="46" spans="1:4" ht="13.5" customHeight="1" x14ac:dyDescent="0.3">
      <c r="A46" s="14" t="s">
        <v>89</v>
      </c>
      <c r="B46" s="2" t="s">
        <v>90</v>
      </c>
      <c r="C46" s="30">
        <v>6.1699999999999998E-2</v>
      </c>
      <c r="D46" s="30">
        <v>0.17299999999999999</v>
      </c>
    </row>
    <row r="47" spans="1:4" ht="25.5" customHeight="1" x14ac:dyDescent="0.3">
      <c r="A47" s="14" t="s">
        <v>91</v>
      </c>
      <c r="B47" s="36" t="s">
        <v>92</v>
      </c>
      <c r="C47" s="28">
        <v>3.8E-3</v>
      </c>
      <c r="D47" s="28">
        <v>5.0000000000000001E-3</v>
      </c>
    </row>
    <row r="48" spans="1:4" ht="12.75" customHeight="1" x14ac:dyDescent="0.3">
      <c r="A48" s="349" t="s">
        <v>93</v>
      </c>
      <c r="B48" s="349"/>
      <c r="C48" s="37">
        <f>SUM(C46:C47)</f>
        <v>6.5500000000000003E-2</v>
      </c>
      <c r="D48" s="37">
        <f>SUM(D46:D47)</f>
        <v>0.17799999999999999</v>
      </c>
    </row>
    <row r="49" spans="1:4" ht="7.5" customHeight="1" x14ac:dyDescent="0.3">
      <c r="A49" s="1"/>
      <c r="B49" s="1"/>
      <c r="C49" s="1"/>
      <c r="D49" s="1"/>
    </row>
    <row r="50" spans="1:4" ht="12" customHeight="1" x14ac:dyDescent="0.3">
      <c r="A50" s="346" t="s">
        <v>94</v>
      </c>
      <c r="B50" s="346"/>
      <c r="C50" s="38">
        <f>SUM(C48,C43,C35,C22)</f>
        <v>0.71260000000000012</v>
      </c>
      <c r="D50" s="38">
        <f>SUM(D48,D43,D35,D22)</f>
        <v>1.1632</v>
      </c>
    </row>
  </sheetData>
  <mergeCells count="8">
    <mergeCell ref="B4:D4"/>
    <mergeCell ref="A50:B50"/>
    <mergeCell ref="A10:D10"/>
    <mergeCell ref="A22:B22"/>
    <mergeCell ref="A35:B35"/>
    <mergeCell ref="A43:B43"/>
    <mergeCell ref="A48:B48"/>
    <mergeCell ref="A7:D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E125-D1ED-466E-956D-F2B5EA653128}">
  <dimension ref="A5:L60"/>
  <sheetViews>
    <sheetView zoomScale="80" zoomScaleNormal="80" workbookViewId="0">
      <selection activeCell="I21" sqref="I21"/>
    </sheetView>
  </sheetViews>
  <sheetFormatPr defaultRowHeight="15" x14ac:dyDescent="0.25"/>
  <cols>
    <col min="1" max="1" width="6.5703125" customWidth="1"/>
    <col min="2" max="2" width="7.28515625" customWidth="1"/>
    <col min="3" max="3" width="13.85546875" customWidth="1"/>
    <col min="4" max="4" width="42.28515625" customWidth="1"/>
    <col min="5" max="5" width="7.85546875" customWidth="1"/>
    <col min="7" max="7" width="11.5703125" customWidth="1"/>
    <col min="8" max="8" width="12" customWidth="1"/>
    <col min="9" max="9" width="14.28515625" customWidth="1"/>
  </cols>
  <sheetData>
    <row r="5" spans="1:12" ht="15.75" x14ac:dyDescent="0.25">
      <c r="D5" s="84"/>
    </row>
    <row r="6" spans="1:12" ht="27" customHeight="1" x14ac:dyDescent="0.25"/>
    <row r="7" spans="1:12" ht="16.5" x14ac:dyDescent="0.3">
      <c r="A7" s="23" t="s">
        <v>415</v>
      </c>
    </row>
    <row r="8" spans="1:12" ht="22.5" customHeight="1" x14ac:dyDescent="0.25">
      <c r="A8" s="350" t="s">
        <v>416</v>
      </c>
      <c r="B8" s="350"/>
      <c r="C8" s="350"/>
      <c r="D8" s="350"/>
      <c r="E8" s="350"/>
      <c r="F8" s="350"/>
      <c r="G8" s="350"/>
      <c r="H8" s="350"/>
      <c r="I8" s="350"/>
    </row>
    <row r="9" spans="1:12" ht="16.5" x14ac:dyDescent="0.3">
      <c r="A9" s="23" t="s">
        <v>417</v>
      </c>
      <c r="B9" s="20"/>
      <c r="C9" s="20"/>
      <c r="D9" s="20"/>
      <c r="E9" s="20"/>
      <c r="F9" s="20"/>
      <c r="G9" s="20"/>
      <c r="H9" s="20"/>
      <c r="I9" s="20"/>
    </row>
    <row r="10" spans="1:12" ht="16.5" x14ac:dyDescent="0.3">
      <c r="A10" s="23"/>
      <c r="B10" s="20"/>
      <c r="C10" s="20"/>
      <c r="D10" s="20"/>
      <c r="E10" s="20"/>
      <c r="F10" s="20"/>
      <c r="G10" s="20"/>
      <c r="H10" s="20"/>
      <c r="I10" s="20"/>
    </row>
    <row r="11" spans="1:12" ht="15.75" x14ac:dyDescent="0.25">
      <c r="A11" s="352" t="s">
        <v>113</v>
      </c>
      <c r="B11" s="352"/>
      <c r="C11" s="352"/>
      <c r="D11" s="352"/>
      <c r="E11" s="352"/>
      <c r="F11" s="352"/>
      <c r="G11" s="352"/>
      <c r="H11" s="352"/>
      <c r="I11" s="352"/>
    </row>
    <row r="12" spans="1:12" ht="16.5" x14ac:dyDescent="0.3">
      <c r="A12" s="20"/>
      <c r="B12" s="20"/>
      <c r="C12" s="20"/>
      <c r="D12" s="20"/>
      <c r="E12" s="20"/>
      <c r="F12" s="21"/>
      <c r="G12" s="22"/>
      <c r="I12" s="20"/>
    </row>
    <row r="13" spans="1:12" ht="16.5" x14ac:dyDescent="0.3">
      <c r="A13" s="20"/>
      <c r="B13" s="20"/>
      <c r="C13" s="20"/>
      <c r="D13" s="20"/>
      <c r="E13" s="20"/>
      <c r="F13" s="41" t="s">
        <v>1</v>
      </c>
      <c r="G13" s="42">
        <v>0.2097</v>
      </c>
      <c r="I13" s="20"/>
    </row>
    <row r="14" spans="1:12" ht="16.5" x14ac:dyDescent="0.25">
      <c r="G14" s="41"/>
      <c r="H14" s="42"/>
    </row>
    <row r="15" spans="1:12" ht="27" customHeight="1" x14ac:dyDescent="0.25">
      <c r="A15" s="4" t="s">
        <v>15</v>
      </c>
      <c r="B15" s="4" t="s">
        <v>17</v>
      </c>
      <c r="C15" s="4" t="s">
        <v>16</v>
      </c>
      <c r="D15" s="4" t="s">
        <v>18</v>
      </c>
      <c r="E15" s="5" t="s">
        <v>19</v>
      </c>
      <c r="F15" s="6" t="s">
        <v>20</v>
      </c>
      <c r="G15" s="6" t="s">
        <v>21</v>
      </c>
      <c r="H15" s="6" t="s">
        <v>22</v>
      </c>
      <c r="I15" s="7" t="s">
        <v>23</v>
      </c>
      <c r="K15" s="130"/>
      <c r="L15">
        <v>1.2097</v>
      </c>
    </row>
    <row r="16" spans="1:12" ht="16.5" customHeight="1" x14ac:dyDescent="0.25">
      <c r="A16" s="15">
        <v>1</v>
      </c>
      <c r="B16" s="18"/>
      <c r="C16" s="18"/>
      <c r="D16" s="16" t="s">
        <v>173</v>
      </c>
      <c r="E16" s="16"/>
      <c r="F16" s="16"/>
      <c r="G16" s="16"/>
      <c r="H16" s="16"/>
      <c r="I16" s="17">
        <f>SUM(I17:I20)</f>
        <v>56310.499999999993</v>
      </c>
    </row>
    <row r="17" spans="1:9" ht="29.25" customHeight="1" x14ac:dyDescent="0.25">
      <c r="A17" s="67" t="s">
        <v>96</v>
      </c>
      <c r="B17" s="13" t="s">
        <v>24</v>
      </c>
      <c r="C17" s="13" t="s">
        <v>129</v>
      </c>
      <c r="D17" s="10" t="s">
        <v>130</v>
      </c>
      <c r="E17" s="9" t="s">
        <v>131</v>
      </c>
      <c r="F17" s="11">
        <v>6</v>
      </c>
      <c r="G17" s="11">
        <v>455.75</v>
      </c>
      <c r="H17" s="19">
        <f>ROUND(G17*$L$15,2)</f>
        <v>551.32000000000005</v>
      </c>
      <c r="I17" s="12">
        <f>ROUND(F17*H17,2)</f>
        <v>3307.92</v>
      </c>
    </row>
    <row r="18" spans="1:9" ht="38.25" x14ac:dyDescent="0.25">
      <c r="A18" s="68" t="s">
        <v>114</v>
      </c>
      <c r="B18" s="13" t="s">
        <v>24</v>
      </c>
      <c r="C18" s="13">
        <v>93208</v>
      </c>
      <c r="D18" s="10" t="s">
        <v>132</v>
      </c>
      <c r="E18" s="9" t="s">
        <v>131</v>
      </c>
      <c r="F18" s="11">
        <v>32</v>
      </c>
      <c r="G18" s="11">
        <v>525.16999999999996</v>
      </c>
      <c r="H18" s="19">
        <f t="shared" ref="H18:H23" si="0">ROUND(G18*$L$15,2)</f>
        <v>635.29999999999995</v>
      </c>
      <c r="I18" s="12">
        <f t="shared" ref="I18" si="1">ROUND(F18*H18,2)</f>
        <v>20329.599999999999</v>
      </c>
    </row>
    <row r="19" spans="1:9" x14ac:dyDescent="0.25">
      <c r="A19" s="68" t="s">
        <v>115</v>
      </c>
      <c r="B19" s="8" t="s">
        <v>138</v>
      </c>
      <c r="C19" s="13" t="s">
        <v>133</v>
      </c>
      <c r="D19" s="10" t="s">
        <v>134</v>
      </c>
      <c r="E19" s="9" t="s">
        <v>135</v>
      </c>
      <c r="F19" s="11">
        <v>1</v>
      </c>
      <c r="G19" s="11">
        <v>14101.54</v>
      </c>
      <c r="H19" s="19">
        <f t="shared" ref="H19:H20" si="2">ROUND(G19*$L$15,2)</f>
        <v>17058.63</v>
      </c>
      <c r="I19" s="12">
        <f t="shared" ref="I19:I20" si="3">ROUND(F19*H19,2)</f>
        <v>17058.63</v>
      </c>
    </row>
    <row r="20" spans="1:9" x14ac:dyDescent="0.25">
      <c r="A20" s="68" t="s">
        <v>398</v>
      </c>
      <c r="B20" s="8" t="s">
        <v>138</v>
      </c>
      <c r="C20" s="13" t="s">
        <v>136</v>
      </c>
      <c r="D20" s="10" t="s">
        <v>137</v>
      </c>
      <c r="E20" s="9" t="s">
        <v>135</v>
      </c>
      <c r="F20" s="11">
        <v>1</v>
      </c>
      <c r="G20" s="11">
        <v>12907.62</v>
      </c>
      <c r="H20" s="19">
        <f t="shared" si="2"/>
        <v>15614.35</v>
      </c>
      <c r="I20" s="12">
        <f t="shared" si="3"/>
        <v>15614.35</v>
      </c>
    </row>
    <row r="21" spans="1:9" x14ac:dyDescent="0.25">
      <c r="A21" s="15">
        <v>2</v>
      </c>
      <c r="B21" s="18"/>
      <c r="C21" s="18"/>
      <c r="D21" s="16" t="s">
        <v>172</v>
      </c>
      <c r="E21" s="16"/>
      <c r="F21" s="16"/>
      <c r="G21" s="16"/>
      <c r="H21" s="16"/>
      <c r="I21" s="17">
        <f>SUM(I22:I26)</f>
        <v>91151.189999999988</v>
      </c>
    </row>
    <row r="22" spans="1:9" ht="24.75" customHeight="1" x14ac:dyDescent="0.25">
      <c r="A22" s="68" t="s">
        <v>9</v>
      </c>
      <c r="B22" s="13" t="s">
        <v>24</v>
      </c>
      <c r="C22" s="13">
        <v>72961</v>
      </c>
      <c r="D22" s="10" t="s">
        <v>139</v>
      </c>
      <c r="E22" s="9" t="s">
        <v>131</v>
      </c>
      <c r="F22" s="11">
        <v>12517.5</v>
      </c>
      <c r="G22" s="11">
        <v>1.26</v>
      </c>
      <c r="H22" s="19">
        <f t="shared" si="0"/>
        <v>1.52</v>
      </c>
      <c r="I22" s="12">
        <f t="shared" ref="I22" si="4">ROUND(F22*H22,2)</f>
        <v>19026.599999999999</v>
      </c>
    </row>
    <row r="23" spans="1:9" ht="38.25" x14ac:dyDescent="0.25">
      <c r="A23" s="68" t="s">
        <v>111</v>
      </c>
      <c r="B23" s="13" t="s">
        <v>24</v>
      </c>
      <c r="C23" s="91">
        <v>96387</v>
      </c>
      <c r="D23" s="92" t="s">
        <v>140</v>
      </c>
      <c r="E23" s="93" t="s">
        <v>141</v>
      </c>
      <c r="F23" s="94">
        <v>4381.125</v>
      </c>
      <c r="G23" s="94">
        <v>6.65</v>
      </c>
      <c r="H23" s="19">
        <f t="shared" si="0"/>
        <v>8.0399999999999991</v>
      </c>
      <c r="I23" s="12">
        <f t="shared" ref="I23" si="5">ROUND(F23*H23,2)</f>
        <v>35224.25</v>
      </c>
    </row>
    <row r="24" spans="1:9" ht="38.25" x14ac:dyDescent="0.25">
      <c r="A24" s="68" t="s">
        <v>399</v>
      </c>
      <c r="B24" s="13" t="s">
        <v>24</v>
      </c>
      <c r="C24" s="13" t="s">
        <v>142</v>
      </c>
      <c r="D24" s="95" t="s">
        <v>143</v>
      </c>
      <c r="E24" s="13" t="s">
        <v>141</v>
      </c>
      <c r="F24" s="96">
        <v>4381.125</v>
      </c>
      <c r="G24" s="96">
        <v>4.67</v>
      </c>
      <c r="H24" s="90">
        <f t="shared" ref="H24:H26" si="6">ROUND(G24*$L$15,2)</f>
        <v>5.65</v>
      </c>
      <c r="I24" s="12">
        <f t="shared" ref="I24:I26" si="7">ROUND(F24*H24,2)</f>
        <v>24753.360000000001</v>
      </c>
    </row>
    <row r="25" spans="1:9" ht="25.5" x14ac:dyDescent="0.25">
      <c r="A25" s="68" t="s">
        <v>400</v>
      </c>
      <c r="B25" s="13" t="s">
        <v>24</v>
      </c>
      <c r="C25" s="13">
        <v>72838</v>
      </c>
      <c r="D25" s="95" t="s">
        <v>144</v>
      </c>
      <c r="E25" s="13" t="s">
        <v>145</v>
      </c>
      <c r="F25" s="96">
        <v>7009.8</v>
      </c>
      <c r="G25" s="96">
        <v>0.9</v>
      </c>
      <c r="H25" s="90">
        <f t="shared" si="6"/>
        <v>1.0900000000000001</v>
      </c>
      <c r="I25" s="12">
        <f t="shared" si="7"/>
        <v>7640.68</v>
      </c>
    </row>
    <row r="26" spans="1:9" ht="38.25" x14ac:dyDescent="0.25">
      <c r="A26" s="68" t="s">
        <v>401</v>
      </c>
      <c r="B26" s="13" t="s">
        <v>24</v>
      </c>
      <c r="C26" s="13">
        <v>78472</v>
      </c>
      <c r="D26" s="95" t="s">
        <v>146</v>
      </c>
      <c r="E26" s="13" t="s">
        <v>131</v>
      </c>
      <c r="F26" s="96">
        <v>12517.5</v>
      </c>
      <c r="G26" s="96">
        <v>0.3</v>
      </c>
      <c r="H26" s="90">
        <f t="shared" si="6"/>
        <v>0.36</v>
      </c>
      <c r="I26" s="12">
        <f t="shared" si="7"/>
        <v>4506.3</v>
      </c>
    </row>
    <row r="27" spans="1:9" x14ac:dyDescent="0.25">
      <c r="A27" s="15">
        <v>3</v>
      </c>
      <c r="B27" s="18"/>
      <c r="C27" s="18"/>
      <c r="D27" s="16" t="s">
        <v>171</v>
      </c>
      <c r="E27" s="16"/>
      <c r="F27" s="16"/>
      <c r="G27" s="16"/>
      <c r="H27" s="16"/>
      <c r="I27" s="17">
        <f>SUM(I28:I33)</f>
        <v>193734.34</v>
      </c>
    </row>
    <row r="28" spans="1:9" ht="76.5" x14ac:dyDescent="0.25">
      <c r="A28" s="68" t="s">
        <v>11</v>
      </c>
      <c r="B28" s="13" t="s">
        <v>24</v>
      </c>
      <c r="C28" s="91">
        <v>90105</v>
      </c>
      <c r="D28" s="69" t="s">
        <v>147</v>
      </c>
      <c r="E28" s="93" t="s">
        <v>141</v>
      </c>
      <c r="F28" s="94">
        <v>220.30799999999999</v>
      </c>
      <c r="G28" s="94">
        <v>6.52</v>
      </c>
      <c r="H28" s="19">
        <f t="shared" ref="H28" si="8">ROUND(G28*$L$15,2)</f>
        <v>7.89</v>
      </c>
      <c r="I28" s="12">
        <f t="shared" ref="I28" si="9">ROUND(F28*H28,2)</f>
        <v>1738.23</v>
      </c>
    </row>
    <row r="29" spans="1:9" ht="25.5" x14ac:dyDescent="0.25">
      <c r="A29" s="68" t="s">
        <v>402</v>
      </c>
      <c r="B29" s="13" t="s">
        <v>24</v>
      </c>
      <c r="C29" s="13">
        <v>94097</v>
      </c>
      <c r="D29" s="95" t="s">
        <v>148</v>
      </c>
      <c r="E29" s="13" t="s">
        <v>131</v>
      </c>
      <c r="F29" s="96">
        <v>1468.72</v>
      </c>
      <c r="G29" s="96">
        <v>4.46</v>
      </c>
      <c r="H29" s="90">
        <f t="shared" ref="H29:H33" si="10">ROUND(G29*$L$15,2)</f>
        <v>5.4</v>
      </c>
      <c r="I29" s="12">
        <f t="shared" ref="I29:I33" si="11">ROUND(F29*H29,2)</f>
        <v>7931.09</v>
      </c>
    </row>
    <row r="30" spans="1:9" ht="25.5" x14ac:dyDescent="0.25">
      <c r="A30" s="68" t="s">
        <v>403</v>
      </c>
      <c r="B30" s="13" t="s">
        <v>24</v>
      </c>
      <c r="C30" s="13">
        <v>97912</v>
      </c>
      <c r="D30" s="95" t="s">
        <v>149</v>
      </c>
      <c r="E30" s="13" t="s">
        <v>150</v>
      </c>
      <c r="F30" s="96">
        <v>2004.8027999999999</v>
      </c>
      <c r="G30" s="96">
        <v>1.47</v>
      </c>
      <c r="H30" s="90">
        <f t="shared" si="10"/>
        <v>1.78</v>
      </c>
      <c r="I30" s="12">
        <f t="shared" si="11"/>
        <v>3568.55</v>
      </c>
    </row>
    <row r="31" spans="1:9" ht="25.5" x14ac:dyDescent="0.25">
      <c r="A31" s="68" t="s">
        <v>404</v>
      </c>
      <c r="B31" s="13" t="s">
        <v>24</v>
      </c>
      <c r="C31" s="13">
        <v>94267</v>
      </c>
      <c r="D31" s="95" t="s">
        <v>151</v>
      </c>
      <c r="E31" s="13" t="s">
        <v>152</v>
      </c>
      <c r="F31" s="96">
        <v>3338</v>
      </c>
      <c r="G31" s="96">
        <v>37.46</v>
      </c>
      <c r="H31" s="90">
        <f t="shared" si="10"/>
        <v>45.32</v>
      </c>
      <c r="I31" s="12">
        <f t="shared" si="11"/>
        <v>151278.16</v>
      </c>
    </row>
    <row r="32" spans="1:9" ht="38.25" x14ac:dyDescent="0.25">
      <c r="A32" s="68" t="s">
        <v>405</v>
      </c>
      <c r="B32" s="13" t="s">
        <v>24</v>
      </c>
      <c r="C32" s="13">
        <v>94293</v>
      </c>
      <c r="D32" s="95" t="s">
        <v>153</v>
      </c>
      <c r="E32" s="13" t="s">
        <v>152</v>
      </c>
      <c r="F32" s="96">
        <v>180</v>
      </c>
      <c r="G32" s="96">
        <v>113.34</v>
      </c>
      <c r="H32" s="90">
        <f t="shared" si="10"/>
        <v>137.11000000000001</v>
      </c>
      <c r="I32" s="12">
        <f t="shared" si="11"/>
        <v>24679.8</v>
      </c>
    </row>
    <row r="33" spans="1:9" x14ac:dyDescent="0.25">
      <c r="A33" s="68" t="s">
        <v>406</v>
      </c>
      <c r="B33" s="13" t="s">
        <v>24</v>
      </c>
      <c r="C33" s="13">
        <v>83693</v>
      </c>
      <c r="D33" s="95" t="s">
        <v>154</v>
      </c>
      <c r="E33" s="13" t="s">
        <v>131</v>
      </c>
      <c r="F33" s="96">
        <v>1184.99</v>
      </c>
      <c r="G33" s="96">
        <v>3.17</v>
      </c>
      <c r="H33" s="90">
        <f t="shared" si="10"/>
        <v>3.83</v>
      </c>
      <c r="I33" s="12">
        <f t="shared" si="11"/>
        <v>4538.51</v>
      </c>
    </row>
    <row r="34" spans="1:9" x14ac:dyDescent="0.25">
      <c r="A34" s="15">
        <v>4</v>
      </c>
      <c r="B34" s="18"/>
      <c r="C34" s="18"/>
      <c r="D34" s="16" t="s">
        <v>155</v>
      </c>
      <c r="E34" s="16"/>
      <c r="F34" s="16"/>
      <c r="G34" s="16"/>
      <c r="H34" s="16"/>
      <c r="I34" s="17">
        <f>SUM(I35:I38)</f>
        <v>456399.69</v>
      </c>
    </row>
    <row r="35" spans="1:9" x14ac:dyDescent="0.25">
      <c r="A35" s="68" t="s">
        <v>14</v>
      </c>
      <c r="B35" s="13" t="s">
        <v>24</v>
      </c>
      <c r="C35" s="91">
        <v>96401</v>
      </c>
      <c r="D35" s="69" t="s">
        <v>156</v>
      </c>
      <c r="E35" s="93" t="s">
        <v>131</v>
      </c>
      <c r="F35" s="94">
        <v>9012.6</v>
      </c>
      <c r="G35" s="94">
        <v>4.21</v>
      </c>
      <c r="H35" s="19">
        <f t="shared" ref="H35" si="12">ROUND(G35*$L$15,2)</f>
        <v>5.09</v>
      </c>
      <c r="I35" s="12">
        <f t="shared" ref="I35" si="13">ROUND(F35*H35,2)</f>
        <v>45874.13</v>
      </c>
    </row>
    <row r="36" spans="1:9" ht="38.25" x14ac:dyDescent="0.25">
      <c r="A36" s="68" t="s">
        <v>407</v>
      </c>
      <c r="B36" s="13" t="s">
        <v>24</v>
      </c>
      <c r="C36" s="13">
        <v>72840</v>
      </c>
      <c r="D36" s="95" t="s">
        <v>157</v>
      </c>
      <c r="E36" s="13" t="s">
        <v>145</v>
      </c>
      <c r="F36" s="96">
        <v>594.83159999999998</v>
      </c>
      <c r="G36" s="96">
        <v>0.6</v>
      </c>
      <c r="H36" s="90">
        <f t="shared" ref="H36:H38" si="14">ROUND(G36*$L$15,2)</f>
        <v>0.73</v>
      </c>
      <c r="I36" s="12">
        <f t="shared" ref="I36:I38" si="15">ROUND(F36*H36,2)</f>
        <v>434.23</v>
      </c>
    </row>
    <row r="37" spans="1:9" ht="38.25" x14ac:dyDescent="0.25">
      <c r="A37" s="68" t="s">
        <v>408</v>
      </c>
      <c r="B37" s="13" t="s">
        <v>24</v>
      </c>
      <c r="C37" s="13">
        <v>95996</v>
      </c>
      <c r="D37" s="95" t="s">
        <v>158</v>
      </c>
      <c r="E37" s="13" t="s">
        <v>141</v>
      </c>
      <c r="F37" s="96">
        <v>450.63000000000005</v>
      </c>
      <c r="G37" s="96">
        <v>697.27</v>
      </c>
      <c r="H37" s="90">
        <f t="shared" si="14"/>
        <v>843.49</v>
      </c>
      <c r="I37" s="12">
        <f t="shared" si="15"/>
        <v>380101.9</v>
      </c>
    </row>
    <row r="38" spans="1:9" ht="25.5" x14ac:dyDescent="0.25">
      <c r="A38" s="68" t="s">
        <v>409</v>
      </c>
      <c r="B38" s="13" t="s">
        <v>24</v>
      </c>
      <c r="C38" s="13">
        <v>95303</v>
      </c>
      <c r="D38" s="95" t="s">
        <v>159</v>
      </c>
      <c r="E38" s="13" t="s">
        <v>160</v>
      </c>
      <c r="F38" s="96">
        <v>24784.65</v>
      </c>
      <c r="G38" s="96">
        <v>1</v>
      </c>
      <c r="H38" s="90">
        <f t="shared" si="14"/>
        <v>1.21</v>
      </c>
      <c r="I38" s="12">
        <f t="shared" si="15"/>
        <v>29989.43</v>
      </c>
    </row>
    <row r="39" spans="1:9" x14ac:dyDescent="0.25">
      <c r="A39" s="15">
        <v>5</v>
      </c>
      <c r="B39" s="18"/>
      <c r="C39" s="18"/>
      <c r="D39" s="16" t="s">
        <v>161</v>
      </c>
      <c r="E39" s="16"/>
      <c r="F39" s="16"/>
      <c r="G39" s="16"/>
      <c r="H39" s="16"/>
      <c r="I39" s="17">
        <f>SUM(I40:I45)</f>
        <v>80558.33</v>
      </c>
    </row>
    <row r="40" spans="1:9" ht="25.5" x14ac:dyDescent="0.25">
      <c r="A40" s="68" t="s">
        <v>109</v>
      </c>
      <c r="B40" s="13" t="s">
        <v>24</v>
      </c>
      <c r="C40" s="91" t="s">
        <v>162</v>
      </c>
      <c r="D40" s="69" t="s">
        <v>163</v>
      </c>
      <c r="E40" s="93" t="s">
        <v>131</v>
      </c>
      <c r="F40" s="94">
        <v>13.959593501964125</v>
      </c>
      <c r="G40" s="94">
        <v>861.92</v>
      </c>
      <c r="H40" s="19">
        <f t="shared" ref="H40" si="16">ROUND(G40*$L$15,2)</f>
        <v>1042.6600000000001</v>
      </c>
      <c r="I40" s="12">
        <f t="shared" ref="I40" si="17">ROUND(F40*H40,2)</f>
        <v>14555.11</v>
      </c>
    </row>
    <row r="41" spans="1:9" ht="25.5" x14ac:dyDescent="0.25">
      <c r="A41" s="68" t="s">
        <v>410</v>
      </c>
      <c r="B41" s="13" t="s">
        <v>24</v>
      </c>
      <c r="C41" s="13">
        <v>93358</v>
      </c>
      <c r="D41" s="95" t="s">
        <v>164</v>
      </c>
      <c r="E41" s="13" t="s">
        <v>141</v>
      </c>
      <c r="F41" s="96">
        <v>5.95</v>
      </c>
      <c r="G41" s="96">
        <v>59.67</v>
      </c>
      <c r="H41" s="90">
        <f t="shared" ref="H41:H45" si="18">ROUND(G41*$L$15,2)</f>
        <v>72.180000000000007</v>
      </c>
      <c r="I41" s="12">
        <f t="shared" ref="I41:I45" si="19">ROUND(F41*H41,2)</f>
        <v>429.47</v>
      </c>
    </row>
    <row r="42" spans="1:9" ht="25.5" x14ac:dyDescent="0.25">
      <c r="A42" s="68" t="s">
        <v>411</v>
      </c>
      <c r="B42" s="13" t="s">
        <v>24</v>
      </c>
      <c r="C42" s="13" t="s">
        <v>165</v>
      </c>
      <c r="D42" s="95" t="s">
        <v>166</v>
      </c>
      <c r="E42" s="13" t="s">
        <v>152</v>
      </c>
      <c r="F42" s="96">
        <v>416.5</v>
      </c>
      <c r="G42" s="96">
        <v>34.74</v>
      </c>
      <c r="H42" s="90">
        <f t="shared" si="18"/>
        <v>42.02</v>
      </c>
      <c r="I42" s="12">
        <f t="shared" si="19"/>
        <v>17501.330000000002</v>
      </c>
    </row>
    <row r="43" spans="1:9" ht="38.25" x14ac:dyDescent="0.25">
      <c r="A43" s="68" t="s">
        <v>412</v>
      </c>
      <c r="B43" s="13" t="s">
        <v>24</v>
      </c>
      <c r="C43" s="13">
        <v>94963</v>
      </c>
      <c r="D43" s="95" t="s">
        <v>167</v>
      </c>
      <c r="E43" s="13" t="s">
        <v>141</v>
      </c>
      <c r="F43" s="96">
        <v>5.95</v>
      </c>
      <c r="G43" s="96">
        <v>281.2</v>
      </c>
      <c r="H43" s="90">
        <f t="shared" si="18"/>
        <v>340.17</v>
      </c>
      <c r="I43" s="12">
        <f t="shared" si="19"/>
        <v>2024.01</v>
      </c>
    </row>
    <row r="44" spans="1:9" ht="25.5" x14ac:dyDescent="0.25">
      <c r="A44" s="68" t="s">
        <v>413</v>
      </c>
      <c r="B44" s="13" t="s">
        <v>24</v>
      </c>
      <c r="C44" s="13" t="s">
        <v>168</v>
      </c>
      <c r="D44" s="95" t="s">
        <v>169</v>
      </c>
      <c r="E44" s="13" t="s">
        <v>141</v>
      </c>
      <c r="F44" s="96">
        <v>5.95</v>
      </c>
      <c r="G44" s="96">
        <v>99.68</v>
      </c>
      <c r="H44" s="90">
        <f t="shared" si="18"/>
        <v>120.58</v>
      </c>
      <c r="I44" s="12">
        <f t="shared" si="19"/>
        <v>717.45</v>
      </c>
    </row>
    <row r="45" spans="1:9" ht="38.25" x14ac:dyDescent="0.25">
      <c r="A45" s="68" t="s">
        <v>414</v>
      </c>
      <c r="B45" s="13" t="s">
        <v>24</v>
      </c>
      <c r="C45" s="13">
        <v>72947</v>
      </c>
      <c r="D45" s="95" t="s">
        <v>170</v>
      </c>
      <c r="E45" s="13" t="s">
        <v>131</v>
      </c>
      <c r="F45" s="96">
        <v>1418.3654999999999</v>
      </c>
      <c r="G45" s="96">
        <v>26.42</v>
      </c>
      <c r="H45" s="90">
        <f t="shared" si="18"/>
        <v>31.96</v>
      </c>
      <c r="I45" s="12">
        <f t="shared" si="19"/>
        <v>45330.96</v>
      </c>
    </row>
    <row r="46" spans="1:9" ht="15.75" x14ac:dyDescent="0.25">
      <c r="A46" s="3"/>
      <c r="B46" s="351" t="s">
        <v>10</v>
      </c>
      <c r="C46" s="351"/>
      <c r="D46" s="351"/>
      <c r="E46" s="351"/>
      <c r="F46" s="351"/>
      <c r="G46" s="351"/>
      <c r="H46" s="351"/>
      <c r="I46" s="40">
        <f>SUM(I16,I21,I27,I34,I39)</f>
        <v>878154.04999999993</v>
      </c>
    </row>
    <row r="51" spans="9:9" ht="15.75" x14ac:dyDescent="0.25">
      <c r="I51" s="40">
        <v>882757.46930370736</v>
      </c>
    </row>
    <row r="52" spans="9:9" x14ac:dyDescent="0.25">
      <c r="I52" s="45"/>
    </row>
    <row r="53" spans="9:9" x14ac:dyDescent="0.25">
      <c r="I53" s="44">
        <v>0.995</v>
      </c>
    </row>
    <row r="54" spans="9:9" ht="15.75" x14ac:dyDescent="0.25">
      <c r="I54" s="40">
        <f>ROUND(I51*I53,2)</f>
        <v>878343.68000000005</v>
      </c>
    </row>
    <row r="56" spans="9:9" x14ac:dyDescent="0.25">
      <c r="I56" s="45">
        <f>I51-I46</f>
        <v>4603.4193037074292</v>
      </c>
    </row>
    <row r="57" spans="9:9" x14ac:dyDescent="0.25">
      <c r="I57" s="43">
        <f>I56/I51</f>
        <v>5.2148177316907532E-3</v>
      </c>
    </row>
    <row r="59" spans="9:9" x14ac:dyDescent="0.25">
      <c r="I59" s="43">
        <f>I52/I51</f>
        <v>0</v>
      </c>
    </row>
    <row r="60" spans="9:9" x14ac:dyDescent="0.25">
      <c r="I60">
        <f>100-99.91</f>
        <v>9.0000000000003411E-2</v>
      </c>
    </row>
  </sheetData>
  <mergeCells count="3">
    <mergeCell ref="B46:H46"/>
    <mergeCell ref="A11:I11"/>
    <mergeCell ref="A8:I8"/>
  </mergeCells>
  <phoneticPr fontId="13" type="noConversion"/>
  <printOptions horizontalCentered="1"/>
  <pageMargins left="0.31496062992125984" right="0.31496062992125984" top="0.39370078740157483" bottom="0.3937007874015748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3"/>
  <sheetViews>
    <sheetView zoomScale="70" zoomScaleNormal="70" workbookViewId="0">
      <selection activeCell="M19" sqref="M19"/>
    </sheetView>
  </sheetViews>
  <sheetFormatPr defaultRowHeight="12.75" x14ac:dyDescent="0.2"/>
  <cols>
    <col min="1" max="1" width="8.5703125" style="1" customWidth="1"/>
    <col min="2" max="2" width="10.5703125" style="1" customWidth="1"/>
    <col min="3" max="3" width="55.28515625" style="1" customWidth="1"/>
    <col min="4" max="4" width="9.140625" style="1"/>
    <col min="5" max="5" width="15.140625" style="1" bestFit="1" customWidth="1"/>
    <col min="6" max="6" width="14" style="1" customWidth="1"/>
    <col min="7" max="7" width="12.85546875" style="1" customWidth="1"/>
    <col min="8" max="16384" width="9.140625" style="1"/>
  </cols>
  <sheetData>
    <row r="1" spans="1:8" ht="15" x14ac:dyDescent="0.25">
      <c r="B1"/>
      <c r="C1"/>
      <c r="D1"/>
      <c r="E1"/>
      <c r="F1"/>
      <c r="G1"/>
    </row>
    <row r="2" spans="1:8" ht="15" x14ac:dyDescent="0.25">
      <c r="B2"/>
      <c r="C2"/>
      <c r="D2"/>
      <c r="E2"/>
      <c r="F2"/>
      <c r="G2"/>
    </row>
    <row r="3" spans="1:8" ht="15" x14ac:dyDescent="0.25">
      <c r="B3"/>
      <c r="C3"/>
      <c r="D3"/>
      <c r="E3"/>
      <c r="F3"/>
      <c r="G3"/>
    </row>
    <row r="4" spans="1:8" ht="15" x14ac:dyDescent="0.25">
      <c r="B4"/>
      <c r="C4"/>
      <c r="D4"/>
      <c r="E4"/>
      <c r="F4"/>
      <c r="G4"/>
    </row>
    <row r="5" spans="1:8" ht="15.75" x14ac:dyDescent="0.25">
      <c r="B5"/>
      <c r="C5" s="84"/>
      <c r="D5"/>
      <c r="E5"/>
      <c r="F5"/>
      <c r="G5"/>
    </row>
    <row r="6" spans="1:8" ht="15" x14ac:dyDescent="0.25">
      <c r="B6"/>
      <c r="C6"/>
      <c r="D6"/>
      <c r="E6"/>
      <c r="F6"/>
      <c r="G6"/>
    </row>
    <row r="7" spans="1:8" ht="16.5" x14ac:dyDescent="0.3">
      <c r="A7" s="23" t="s">
        <v>415</v>
      </c>
      <c r="B7"/>
      <c r="C7"/>
      <c r="D7"/>
      <c r="E7"/>
      <c r="F7"/>
      <c r="G7"/>
    </row>
    <row r="8" spans="1:8" ht="23.25" customHeight="1" x14ac:dyDescent="0.2">
      <c r="A8" s="350" t="s">
        <v>416</v>
      </c>
      <c r="B8" s="350"/>
      <c r="C8" s="350"/>
      <c r="D8" s="350"/>
      <c r="E8" s="350"/>
      <c r="F8" s="350"/>
      <c r="G8" s="350"/>
      <c r="H8" s="85"/>
    </row>
    <row r="9" spans="1:8" ht="16.5" x14ac:dyDescent="0.3">
      <c r="A9" s="23" t="s">
        <v>417</v>
      </c>
      <c r="B9" s="20"/>
      <c r="C9" s="20"/>
      <c r="D9" s="20"/>
      <c r="E9" s="20"/>
      <c r="F9" s="20"/>
      <c r="G9" s="20"/>
    </row>
    <row r="10" spans="1:8" ht="16.5" x14ac:dyDescent="0.3">
      <c r="A10" s="23"/>
      <c r="B10" s="20"/>
      <c r="C10" s="20"/>
      <c r="D10" s="20"/>
      <c r="E10" s="20"/>
      <c r="F10" s="20"/>
      <c r="G10" s="20"/>
    </row>
    <row r="11" spans="1:8" ht="16.5" x14ac:dyDescent="0.3">
      <c r="A11" s="353" t="s">
        <v>0</v>
      </c>
      <c r="B11" s="353"/>
      <c r="C11" s="353"/>
      <c r="D11" s="353"/>
      <c r="E11" s="353"/>
      <c r="F11" s="353"/>
      <c r="G11" s="353"/>
    </row>
    <row r="12" spans="1:8" ht="16.5" x14ac:dyDescent="0.3">
      <c r="B12"/>
      <c r="C12" s="20"/>
      <c r="D12" s="41"/>
      <c r="E12" s="42"/>
      <c r="F12" s="22"/>
    </row>
    <row r="13" spans="1:8" ht="16.5" x14ac:dyDescent="0.3">
      <c r="B13" s="20"/>
      <c r="C13" s="20"/>
      <c r="D13" s="20"/>
      <c r="F13" s="42"/>
    </row>
    <row r="14" spans="1:8" ht="6.75" customHeight="1" x14ac:dyDescent="0.2">
      <c r="D14" s="24"/>
      <c r="E14" s="24"/>
      <c r="F14" s="24"/>
      <c r="G14" s="25"/>
    </row>
    <row r="15" spans="1:8" x14ac:dyDescent="0.2">
      <c r="A15" s="14" t="s">
        <v>15</v>
      </c>
      <c r="B15" s="68" t="s">
        <v>95</v>
      </c>
      <c r="C15" s="74" t="s">
        <v>2</v>
      </c>
      <c r="D15" s="68" t="s">
        <v>3</v>
      </c>
      <c r="E15" s="27" t="s">
        <v>4</v>
      </c>
      <c r="F15" s="27" t="s">
        <v>5</v>
      </c>
      <c r="G15" s="27" t="s">
        <v>10</v>
      </c>
    </row>
    <row r="16" spans="1:8" ht="16.5" customHeight="1" x14ac:dyDescent="0.2">
      <c r="A16" s="26" t="s">
        <v>96</v>
      </c>
      <c r="B16" s="39" t="s">
        <v>129</v>
      </c>
      <c r="C16" s="73" t="s">
        <v>116</v>
      </c>
      <c r="D16" s="26" t="s">
        <v>110</v>
      </c>
      <c r="E16" s="72">
        <v>1</v>
      </c>
      <c r="F16" s="71">
        <f>G16</f>
        <v>455.75</v>
      </c>
      <c r="G16" s="70">
        <v>455.75</v>
      </c>
    </row>
    <row r="17" spans="1:7" ht="25.5" x14ac:dyDescent="0.2">
      <c r="A17" s="75" t="s">
        <v>74</v>
      </c>
      <c r="B17" s="75" t="s">
        <v>174</v>
      </c>
      <c r="C17" s="75" t="s">
        <v>175</v>
      </c>
      <c r="D17" s="76" t="s">
        <v>8</v>
      </c>
      <c r="E17" s="88">
        <v>1</v>
      </c>
      <c r="F17" s="79">
        <v>17.46</v>
      </c>
      <c r="G17" s="79">
        <v>17.46</v>
      </c>
    </row>
    <row r="18" spans="1:7" x14ac:dyDescent="0.2">
      <c r="A18" s="75" t="s">
        <v>74</v>
      </c>
      <c r="B18" s="75" t="s">
        <v>119</v>
      </c>
      <c r="C18" s="75" t="s">
        <v>25</v>
      </c>
      <c r="D18" s="76" t="s">
        <v>8</v>
      </c>
      <c r="E18" s="88">
        <v>2</v>
      </c>
      <c r="F18" s="79">
        <v>13.88</v>
      </c>
      <c r="G18" s="79">
        <v>27.77</v>
      </c>
    </row>
    <row r="19" spans="1:7" ht="38.25" x14ac:dyDescent="0.2">
      <c r="A19" s="75" t="s">
        <v>74</v>
      </c>
      <c r="B19" s="75" t="s">
        <v>176</v>
      </c>
      <c r="C19" s="75" t="s">
        <v>177</v>
      </c>
      <c r="D19" s="76" t="s">
        <v>141</v>
      </c>
      <c r="E19" s="88">
        <v>0.01</v>
      </c>
      <c r="F19" s="79">
        <v>240.45</v>
      </c>
      <c r="G19" s="79">
        <v>2.4</v>
      </c>
    </row>
    <row r="20" spans="1:7" ht="25.5" x14ac:dyDescent="0.2">
      <c r="A20" s="77" t="s">
        <v>117</v>
      </c>
      <c r="B20" s="77" t="s">
        <v>178</v>
      </c>
      <c r="C20" s="77" t="s">
        <v>179</v>
      </c>
      <c r="D20" s="78" t="s">
        <v>6</v>
      </c>
      <c r="E20" s="89">
        <v>1</v>
      </c>
      <c r="F20" s="80">
        <v>4.17</v>
      </c>
      <c r="G20" s="80">
        <v>4.17</v>
      </c>
    </row>
    <row r="21" spans="1:7" ht="25.5" x14ac:dyDescent="0.2">
      <c r="A21" s="77" t="s">
        <v>117</v>
      </c>
      <c r="B21" s="77" t="s">
        <v>180</v>
      </c>
      <c r="C21" s="77" t="s">
        <v>181</v>
      </c>
      <c r="D21" s="78" t="s">
        <v>6</v>
      </c>
      <c r="E21" s="89">
        <v>4</v>
      </c>
      <c r="F21" s="80">
        <v>5.89</v>
      </c>
      <c r="G21" s="80">
        <v>23.55</v>
      </c>
    </row>
    <row r="22" spans="1:7" ht="25.5" x14ac:dyDescent="0.2">
      <c r="A22" s="77" t="s">
        <v>117</v>
      </c>
      <c r="B22" s="77" t="s">
        <v>182</v>
      </c>
      <c r="C22" s="77" t="s">
        <v>183</v>
      </c>
      <c r="D22" s="78" t="s">
        <v>131</v>
      </c>
      <c r="E22" s="89">
        <v>1</v>
      </c>
      <c r="F22" s="80">
        <v>358.8</v>
      </c>
      <c r="G22" s="80">
        <v>358.8</v>
      </c>
    </row>
    <row r="23" spans="1:7" x14ac:dyDescent="0.2">
      <c r="A23" s="77" t="s">
        <v>117</v>
      </c>
      <c r="B23" s="77" t="s">
        <v>184</v>
      </c>
      <c r="C23" s="77" t="s">
        <v>185</v>
      </c>
      <c r="D23" s="78" t="s">
        <v>7</v>
      </c>
      <c r="E23" s="89">
        <v>0.11</v>
      </c>
      <c r="F23" s="80">
        <v>7.81</v>
      </c>
      <c r="G23" s="80">
        <v>0.86</v>
      </c>
    </row>
    <row r="24" spans="1:7" x14ac:dyDescent="0.2">
      <c r="A24" s="81"/>
      <c r="B24" s="81"/>
      <c r="C24" s="81"/>
      <c r="D24" s="82"/>
      <c r="E24" s="83"/>
      <c r="F24" s="83"/>
      <c r="G24" s="83"/>
    </row>
    <row r="25" spans="1:7" x14ac:dyDescent="0.2">
      <c r="A25" s="14" t="s">
        <v>15</v>
      </c>
      <c r="B25" s="68" t="s">
        <v>95</v>
      </c>
      <c r="C25" s="74" t="s">
        <v>2</v>
      </c>
      <c r="D25" s="68" t="s">
        <v>3</v>
      </c>
      <c r="E25" s="27" t="s">
        <v>4</v>
      </c>
      <c r="F25" s="27" t="s">
        <v>5</v>
      </c>
      <c r="G25" s="27" t="s">
        <v>10</v>
      </c>
    </row>
    <row r="26" spans="1:7" ht="51.75" customHeight="1" x14ac:dyDescent="0.2">
      <c r="A26" s="26" t="s">
        <v>114</v>
      </c>
      <c r="B26" s="39">
        <v>93208</v>
      </c>
      <c r="C26" s="73" t="s">
        <v>132</v>
      </c>
      <c r="D26" s="26" t="s">
        <v>110</v>
      </c>
      <c r="E26" s="72">
        <v>1</v>
      </c>
      <c r="F26" s="71">
        <f>G26</f>
        <v>525.16999999999996</v>
      </c>
      <c r="G26" s="70">
        <v>525.16999999999996</v>
      </c>
    </row>
    <row r="27" spans="1:7" ht="25.5" x14ac:dyDescent="0.2">
      <c r="A27" s="75" t="s">
        <v>74</v>
      </c>
      <c r="B27" s="75" t="s">
        <v>186</v>
      </c>
      <c r="C27" s="75" t="s">
        <v>187</v>
      </c>
      <c r="D27" s="76" t="s">
        <v>131</v>
      </c>
      <c r="E27" s="79">
        <v>6.3399999999999998E-2</v>
      </c>
      <c r="F27" s="79">
        <v>308.7</v>
      </c>
      <c r="G27" s="79">
        <v>19.57</v>
      </c>
    </row>
    <row r="28" spans="1:7" ht="38.25" x14ac:dyDescent="0.2">
      <c r="A28" s="75" t="s">
        <v>74</v>
      </c>
      <c r="B28" s="75" t="s">
        <v>188</v>
      </c>
      <c r="C28" s="75" t="s">
        <v>189</v>
      </c>
      <c r="D28" s="76" t="s">
        <v>190</v>
      </c>
      <c r="E28" s="79">
        <v>5.04E-2</v>
      </c>
      <c r="F28" s="79">
        <v>9.48</v>
      </c>
      <c r="G28" s="79">
        <v>0.47</v>
      </c>
    </row>
    <row r="29" spans="1:7" x14ac:dyDescent="0.2">
      <c r="A29" s="75" t="s">
        <v>74</v>
      </c>
      <c r="B29" s="75" t="s">
        <v>191</v>
      </c>
      <c r="C29" s="75" t="s">
        <v>192</v>
      </c>
      <c r="D29" s="76" t="s">
        <v>141</v>
      </c>
      <c r="E29" s="79">
        <v>2.69E-2</v>
      </c>
      <c r="F29" s="79">
        <v>273.16000000000003</v>
      </c>
      <c r="G29" s="79">
        <v>7.34</v>
      </c>
    </row>
    <row r="30" spans="1:7" ht="51" x14ac:dyDescent="0.2">
      <c r="A30" s="75" t="s">
        <v>74</v>
      </c>
      <c r="B30" s="75" t="s">
        <v>193</v>
      </c>
      <c r="C30" s="75" t="s">
        <v>194</v>
      </c>
      <c r="D30" s="76" t="s">
        <v>190</v>
      </c>
      <c r="E30" s="79">
        <v>2.52E-2</v>
      </c>
      <c r="F30" s="79">
        <v>64.91</v>
      </c>
      <c r="G30" s="79">
        <v>1.63</v>
      </c>
    </row>
    <row r="31" spans="1:7" ht="25.5" x14ac:dyDescent="0.2">
      <c r="A31" s="75" t="s">
        <v>74</v>
      </c>
      <c r="B31" s="75" t="s">
        <v>174</v>
      </c>
      <c r="C31" s="75" t="s">
        <v>175</v>
      </c>
      <c r="D31" s="76" t="s">
        <v>8</v>
      </c>
      <c r="E31" s="79">
        <v>0.97940000000000005</v>
      </c>
      <c r="F31" s="79">
        <v>17.46</v>
      </c>
      <c r="G31" s="79">
        <v>17.09</v>
      </c>
    </row>
    <row r="32" spans="1:7" ht="25.5" x14ac:dyDescent="0.2">
      <c r="A32" s="75" t="s">
        <v>74</v>
      </c>
      <c r="B32" s="75" t="s">
        <v>195</v>
      </c>
      <c r="C32" s="75" t="s">
        <v>196</v>
      </c>
      <c r="D32" s="76" t="s">
        <v>131</v>
      </c>
      <c r="E32" s="79">
        <v>3.7456999999999998</v>
      </c>
      <c r="F32" s="79">
        <v>7.62</v>
      </c>
      <c r="G32" s="79">
        <v>28.53</v>
      </c>
    </row>
    <row r="33" spans="1:7" ht="63.75" x14ac:dyDescent="0.2">
      <c r="A33" s="75" t="s">
        <v>74</v>
      </c>
      <c r="B33" s="75" t="s">
        <v>197</v>
      </c>
      <c r="C33" s="75" t="s">
        <v>198</v>
      </c>
      <c r="D33" s="76" t="s">
        <v>6</v>
      </c>
      <c r="E33" s="79">
        <v>0.25180000000000002</v>
      </c>
      <c r="F33" s="79">
        <v>1.83</v>
      </c>
      <c r="G33" s="79">
        <v>0.46</v>
      </c>
    </row>
    <row r="34" spans="1:7" ht="51" x14ac:dyDescent="0.2">
      <c r="A34" s="75" t="s">
        <v>74</v>
      </c>
      <c r="B34" s="75" t="s">
        <v>199</v>
      </c>
      <c r="C34" s="75" t="s">
        <v>200</v>
      </c>
      <c r="D34" s="76" t="s">
        <v>6</v>
      </c>
      <c r="E34" s="79">
        <v>0.2266</v>
      </c>
      <c r="F34" s="79">
        <v>0.92</v>
      </c>
      <c r="G34" s="79">
        <v>0.2</v>
      </c>
    </row>
    <row r="35" spans="1:7" ht="38.25" x14ac:dyDescent="0.2">
      <c r="A35" s="75" t="s">
        <v>74</v>
      </c>
      <c r="B35" s="75" t="s">
        <v>201</v>
      </c>
      <c r="C35" s="75" t="s">
        <v>202</v>
      </c>
      <c r="D35" s="76" t="s">
        <v>6</v>
      </c>
      <c r="E35" s="79">
        <v>0.25180000000000002</v>
      </c>
      <c r="F35" s="79">
        <v>5.64</v>
      </c>
      <c r="G35" s="79">
        <v>1.42</v>
      </c>
    </row>
    <row r="36" spans="1:7" ht="38.25" x14ac:dyDescent="0.2">
      <c r="A36" s="75" t="s">
        <v>74</v>
      </c>
      <c r="B36" s="75" t="s">
        <v>203</v>
      </c>
      <c r="C36" s="75" t="s">
        <v>204</v>
      </c>
      <c r="D36" s="76" t="s">
        <v>6</v>
      </c>
      <c r="E36" s="79">
        <v>0.2266</v>
      </c>
      <c r="F36" s="79">
        <v>6.54</v>
      </c>
      <c r="G36" s="79">
        <v>1.48</v>
      </c>
    </row>
    <row r="37" spans="1:7" ht="38.25" x14ac:dyDescent="0.2">
      <c r="A37" s="75" t="s">
        <v>74</v>
      </c>
      <c r="B37" s="75" t="s">
        <v>205</v>
      </c>
      <c r="C37" s="75" t="s">
        <v>206</v>
      </c>
      <c r="D37" s="76" t="s">
        <v>190</v>
      </c>
      <c r="E37" s="79">
        <v>7.5499999999999998E-2</v>
      </c>
      <c r="F37" s="79">
        <v>8.64</v>
      </c>
      <c r="G37" s="79">
        <v>0.64</v>
      </c>
    </row>
    <row r="38" spans="1:7" ht="38.25" x14ac:dyDescent="0.2">
      <c r="A38" s="75" t="s">
        <v>74</v>
      </c>
      <c r="B38" s="75" t="s">
        <v>207</v>
      </c>
      <c r="C38" s="75" t="s">
        <v>208</v>
      </c>
      <c r="D38" s="76" t="s">
        <v>6</v>
      </c>
      <c r="E38" s="79">
        <v>0.62190000000000001</v>
      </c>
      <c r="F38" s="79">
        <v>1.49</v>
      </c>
      <c r="G38" s="79">
        <v>0.92</v>
      </c>
    </row>
    <row r="39" spans="1:7" ht="38.25" x14ac:dyDescent="0.2">
      <c r="A39" s="75" t="s">
        <v>74</v>
      </c>
      <c r="B39" s="75" t="s">
        <v>209</v>
      </c>
      <c r="C39" s="75" t="s">
        <v>210</v>
      </c>
      <c r="D39" s="76" t="s">
        <v>6</v>
      </c>
      <c r="E39" s="79">
        <v>0.67979999999999996</v>
      </c>
      <c r="F39" s="79">
        <v>2.14</v>
      </c>
      <c r="G39" s="79">
        <v>1.45</v>
      </c>
    </row>
    <row r="40" spans="1:7" ht="25.5" x14ac:dyDescent="0.2">
      <c r="A40" s="75" t="s">
        <v>74</v>
      </c>
      <c r="B40" s="75" t="s">
        <v>211</v>
      </c>
      <c r="C40" s="75" t="s">
        <v>212</v>
      </c>
      <c r="D40" s="76" t="s">
        <v>190</v>
      </c>
      <c r="E40" s="79">
        <v>0.12590000000000001</v>
      </c>
      <c r="F40" s="79">
        <v>7.43</v>
      </c>
      <c r="G40" s="79">
        <v>0.93</v>
      </c>
    </row>
    <row r="41" spans="1:7" ht="38.25" x14ac:dyDescent="0.2">
      <c r="A41" s="75" t="s">
        <v>74</v>
      </c>
      <c r="B41" s="75" t="s">
        <v>213</v>
      </c>
      <c r="C41" s="75" t="s">
        <v>214</v>
      </c>
      <c r="D41" s="76" t="s">
        <v>190</v>
      </c>
      <c r="E41" s="79">
        <v>5.04E-2</v>
      </c>
      <c r="F41" s="79">
        <v>17.54</v>
      </c>
      <c r="G41" s="79">
        <v>0.88</v>
      </c>
    </row>
    <row r="42" spans="1:7" ht="38.25" x14ac:dyDescent="0.2">
      <c r="A42" s="75" t="s">
        <v>74</v>
      </c>
      <c r="B42" s="75" t="s">
        <v>215</v>
      </c>
      <c r="C42" s="75" t="s">
        <v>216</v>
      </c>
      <c r="D42" s="76" t="s">
        <v>190</v>
      </c>
      <c r="E42" s="79">
        <v>2.52E-2</v>
      </c>
      <c r="F42" s="79">
        <v>42.35</v>
      </c>
      <c r="G42" s="79">
        <v>1.06</v>
      </c>
    </row>
    <row r="43" spans="1:7" ht="63.75" x14ac:dyDescent="0.2">
      <c r="A43" s="75" t="s">
        <v>74</v>
      </c>
      <c r="B43" s="75" t="s">
        <v>217</v>
      </c>
      <c r="C43" s="75" t="s">
        <v>218</v>
      </c>
      <c r="D43" s="76" t="s">
        <v>131</v>
      </c>
      <c r="E43" s="79">
        <v>1.4396</v>
      </c>
      <c r="F43" s="79">
        <v>13.07</v>
      </c>
      <c r="G43" s="79">
        <v>18.809999999999999</v>
      </c>
    </row>
    <row r="44" spans="1:7" ht="25.5" x14ac:dyDescent="0.2">
      <c r="A44" s="75" t="s">
        <v>74</v>
      </c>
      <c r="B44" s="75" t="s">
        <v>219</v>
      </c>
      <c r="C44" s="75" t="s">
        <v>220</v>
      </c>
      <c r="D44" s="76" t="s">
        <v>190</v>
      </c>
      <c r="E44" s="79">
        <v>2.52E-2</v>
      </c>
      <c r="F44" s="79">
        <v>11.64</v>
      </c>
      <c r="G44" s="79">
        <v>0.28999999999999998</v>
      </c>
    </row>
    <row r="45" spans="1:7" ht="25.5" x14ac:dyDescent="0.2">
      <c r="A45" s="75" t="s">
        <v>74</v>
      </c>
      <c r="B45" s="75" t="s">
        <v>221</v>
      </c>
      <c r="C45" s="75" t="s">
        <v>222</v>
      </c>
      <c r="D45" s="76" t="s">
        <v>141</v>
      </c>
      <c r="E45" s="79">
        <v>2.6200000000000001E-2</v>
      </c>
      <c r="F45" s="79">
        <v>54.91</v>
      </c>
      <c r="G45" s="79">
        <v>1.44</v>
      </c>
    </row>
    <row r="46" spans="1:7" ht="51" x14ac:dyDescent="0.2">
      <c r="A46" s="75" t="s">
        <v>74</v>
      </c>
      <c r="B46" s="75" t="s">
        <v>223</v>
      </c>
      <c r="C46" s="75" t="s">
        <v>224</v>
      </c>
      <c r="D46" s="76" t="s">
        <v>131</v>
      </c>
      <c r="E46" s="79">
        <v>1.4396</v>
      </c>
      <c r="F46" s="79">
        <v>47.42</v>
      </c>
      <c r="G46" s="79">
        <v>68.25</v>
      </c>
    </row>
    <row r="47" spans="1:7" ht="25.5" x14ac:dyDescent="0.2">
      <c r="A47" s="75" t="s">
        <v>74</v>
      </c>
      <c r="B47" s="75" t="s">
        <v>225</v>
      </c>
      <c r="C47" s="75" t="s">
        <v>226</v>
      </c>
      <c r="D47" s="76" t="s">
        <v>131</v>
      </c>
      <c r="E47" s="79">
        <v>7.5499999999999998E-2</v>
      </c>
      <c r="F47" s="79">
        <v>389.04</v>
      </c>
      <c r="G47" s="79">
        <v>29.37</v>
      </c>
    </row>
    <row r="48" spans="1:7" ht="25.5" x14ac:dyDescent="0.2">
      <c r="A48" s="75" t="s">
        <v>74</v>
      </c>
      <c r="B48" s="75" t="s">
        <v>227</v>
      </c>
      <c r="C48" s="75" t="s">
        <v>228</v>
      </c>
      <c r="D48" s="76" t="s">
        <v>131</v>
      </c>
      <c r="E48" s="79">
        <v>6.0000000000000001E-3</v>
      </c>
      <c r="F48" s="79">
        <v>11.44</v>
      </c>
      <c r="G48" s="79">
        <v>0.06</v>
      </c>
    </row>
    <row r="49" spans="1:7" ht="25.5" x14ac:dyDescent="0.2">
      <c r="A49" s="75" t="s">
        <v>74</v>
      </c>
      <c r="B49" s="75" t="s">
        <v>229</v>
      </c>
      <c r="C49" s="75" t="s">
        <v>230</v>
      </c>
      <c r="D49" s="76" t="s">
        <v>131</v>
      </c>
      <c r="E49" s="79">
        <v>1.4396</v>
      </c>
      <c r="F49" s="79">
        <v>19.079999999999998</v>
      </c>
      <c r="G49" s="79">
        <v>27.46</v>
      </c>
    </row>
    <row r="50" spans="1:7" ht="38.25" x14ac:dyDescent="0.2">
      <c r="A50" s="75" t="s">
        <v>74</v>
      </c>
      <c r="B50" s="75" t="s">
        <v>231</v>
      </c>
      <c r="C50" s="75" t="s">
        <v>232</v>
      </c>
      <c r="D50" s="76" t="s">
        <v>190</v>
      </c>
      <c r="E50" s="79">
        <v>5.04E-2</v>
      </c>
      <c r="F50" s="79">
        <v>16.440000000000001</v>
      </c>
      <c r="G50" s="79">
        <v>0.83</v>
      </c>
    </row>
    <row r="51" spans="1:7" ht="38.25" x14ac:dyDescent="0.2">
      <c r="A51" s="75" t="s">
        <v>74</v>
      </c>
      <c r="B51" s="75" t="s">
        <v>233</v>
      </c>
      <c r="C51" s="75" t="s">
        <v>234</v>
      </c>
      <c r="D51" s="76" t="s">
        <v>190</v>
      </c>
      <c r="E51" s="79">
        <v>2.52E-2</v>
      </c>
      <c r="F51" s="79">
        <v>10.62</v>
      </c>
      <c r="G51" s="79">
        <v>0.27</v>
      </c>
    </row>
    <row r="52" spans="1:7" ht="25.5" x14ac:dyDescent="0.2">
      <c r="A52" s="75" t="s">
        <v>74</v>
      </c>
      <c r="B52" s="75" t="s">
        <v>235</v>
      </c>
      <c r="C52" s="75" t="s">
        <v>236</v>
      </c>
      <c r="D52" s="76" t="s">
        <v>141</v>
      </c>
      <c r="E52" s="79">
        <v>6.7000000000000002E-3</v>
      </c>
      <c r="F52" s="79">
        <v>33.29</v>
      </c>
      <c r="G52" s="79">
        <v>0.22</v>
      </c>
    </row>
    <row r="53" spans="1:7" ht="38.25" x14ac:dyDescent="0.2">
      <c r="A53" s="75" t="s">
        <v>74</v>
      </c>
      <c r="B53" s="75" t="s">
        <v>237</v>
      </c>
      <c r="C53" s="75" t="s">
        <v>238</v>
      </c>
      <c r="D53" s="76" t="s">
        <v>190</v>
      </c>
      <c r="E53" s="79">
        <v>0.1007</v>
      </c>
      <c r="F53" s="79">
        <v>72.819999999999993</v>
      </c>
      <c r="G53" s="79">
        <v>7.33</v>
      </c>
    </row>
    <row r="54" spans="1:7" ht="25.5" x14ac:dyDescent="0.2">
      <c r="A54" s="75" t="s">
        <v>74</v>
      </c>
      <c r="B54" s="75" t="s">
        <v>239</v>
      </c>
      <c r="C54" s="75" t="s">
        <v>240</v>
      </c>
      <c r="D54" s="76" t="s">
        <v>190</v>
      </c>
      <c r="E54" s="79">
        <v>2.52E-2</v>
      </c>
      <c r="F54" s="79">
        <v>69.37</v>
      </c>
      <c r="G54" s="79">
        <v>1.75</v>
      </c>
    </row>
    <row r="55" spans="1:7" ht="51" x14ac:dyDescent="0.2">
      <c r="A55" s="75" t="s">
        <v>74</v>
      </c>
      <c r="B55" s="75" t="s">
        <v>241</v>
      </c>
      <c r="C55" s="75" t="s">
        <v>242</v>
      </c>
      <c r="D55" s="76" t="s">
        <v>131</v>
      </c>
      <c r="E55" s="79">
        <v>0.35170000000000001</v>
      </c>
      <c r="F55" s="79">
        <v>83.57</v>
      </c>
      <c r="G55" s="79">
        <v>29.38</v>
      </c>
    </row>
    <row r="56" spans="1:7" ht="51" x14ac:dyDescent="0.2">
      <c r="A56" s="75" t="s">
        <v>74</v>
      </c>
      <c r="B56" s="75" t="s">
        <v>243</v>
      </c>
      <c r="C56" s="75" t="s">
        <v>244</v>
      </c>
      <c r="D56" s="76" t="s">
        <v>131</v>
      </c>
      <c r="E56" s="79">
        <v>0.40479999999999999</v>
      </c>
      <c r="F56" s="79">
        <v>85.73</v>
      </c>
      <c r="G56" s="79">
        <v>34.700000000000003</v>
      </c>
    </row>
    <row r="57" spans="1:7" ht="51" x14ac:dyDescent="0.2">
      <c r="A57" s="75" t="s">
        <v>74</v>
      </c>
      <c r="B57" s="75" t="s">
        <v>245</v>
      </c>
      <c r="C57" s="75" t="s">
        <v>246</v>
      </c>
      <c r="D57" s="76" t="s">
        <v>131</v>
      </c>
      <c r="E57" s="79">
        <v>2.81E-2</v>
      </c>
      <c r="F57" s="79">
        <v>72.81</v>
      </c>
      <c r="G57" s="79">
        <v>2.04</v>
      </c>
    </row>
    <row r="58" spans="1:7" ht="51" x14ac:dyDescent="0.2">
      <c r="A58" s="75" t="s">
        <v>74</v>
      </c>
      <c r="B58" s="75" t="s">
        <v>247</v>
      </c>
      <c r="C58" s="75" t="s">
        <v>248</v>
      </c>
      <c r="D58" s="76" t="s">
        <v>131</v>
      </c>
      <c r="E58" s="79">
        <v>3.2300000000000002E-2</v>
      </c>
      <c r="F58" s="79">
        <v>74.349999999999994</v>
      </c>
      <c r="G58" s="79">
        <v>2.4</v>
      </c>
    </row>
    <row r="59" spans="1:7" ht="51" x14ac:dyDescent="0.2">
      <c r="A59" s="75" t="s">
        <v>74</v>
      </c>
      <c r="B59" s="75" t="s">
        <v>249</v>
      </c>
      <c r="C59" s="75" t="s">
        <v>250</v>
      </c>
      <c r="D59" s="76" t="s">
        <v>131</v>
      </c>
      <c r="E59" s="79">
        <v>0.54949999999999999</v>
      </c>
      <c r="F59" s="79">
        <v>99.57</v>
      </c>
      <c r="G59" s="79">
        <v>54.71</v>
      </c>
    </row>
    <row r="60" spans="1:7" ht="51" x14ac:dyDescent="0.2">
      <c r="A60" s="75" t="s">
        <v>74</v>
      </c>
      <c r="B60" s="75" t="s">
        <v>251</v>
      </c>
      <c r="C60" s="75" t="s">
        <v>252</v>
      </c>
      <c r="D60" s="76" t="s">
        <v>131</v>
      </c>
      <c r="E60" s="79">
        <v>0.4284</v>
      </c>
      <c r="F60" s="79">
        <v>127.39</v>
      </c>
      <c r="G60" s="79">
        <v>54.57</v>
      </c>
    </row>
    <row r="61" spans="1:7" ht="51" x14ac:dyDescent="0.2">
      <c r="A61" s="75" t="s">
        <v>74</v>
      </c>
      <c r="B61" s="75" t="s">
        <v>253</v>
      </c>
      <c r="C61" s="75" t="s">
        <v>254</v>
      </c>
      <c r="D61" s="76" t="s">
        <v>131</v>
      </c>
      <c r="E61" s="79">
        <v>4.3900000000000002E-2</v>
      </c>
      <c r="F61" s="79">
        <v>84.69</v>
      </c>
      <c r="G61" s="79">
        <v>3.72</v>
      </c>
    </row>
    <row r="62" spans="1:7" ht="51" x14ac:dyDescent="0.2">
      <c r="A62" s="75" t="s">
        <v>74</v>
      </c>
      <c r="B62" s="75" t="s">
        <v>255</v>
      </c>
      <c r="C62" s="75" t="s">
        <v>256</v>
      </c>
      <c r="D62" s="76" t="s">
        <v>131</v>
      </c>
      <c r="E62" s="79">
        <v>3.4200000000000001E-2</v>
      </c>
      <c r="F62" s="79">
        <v>106.02</v>
      </c>
      <c r="G62" s="79">
        <v>3.62</v>
      </c>
    </row>
    <row r="63" spans="1:7" x14ac:dyDescent="0.2">
      <c r="A63" s="77" t="s">
        <v>117</v>
      </c>
      <c r="B63" s="77" t="s">
        <v>257</v>
      </c>
      <c r="C63" s="77" t="s">
        <v>258</v>
      </c>
      <c r="D63" s="78" t="s">
        <v>6</v>
      </c>
      <c r="E63" s="80">
        <v>3.4843999999999999</v>
      </c>
      <c r="F63" s="80">
        <v>1.38</v>
      </c>
      <c r="G63" s="80">
        <v>4.8</v>
      </c>
    </row>
    <row r="64" spans="1:7" ht="25.5" x14ac:dyDescent="0.2">
      <c r="A64" s="77" t="s">
        <v>117</v>
      </c>
      <c r="B64" s="77" t="s">
        <v>259</v>
      </c>
      <c r="C64" s="77" t="s">
        <v>260</v>
      </c>
      <c r="D64" s="78" t="s">
        <v>6</v>
      </c>
      <c r="E64" s="80">
        <v>3.9174000000000002</v>
      </c>
      <c r="F64" s="80">
        <v>4.95</v>
      </c>
      <c r="G64" s="80">
        <v>19.38</v>
      </c>
    </row>
    <row r="65" spans="1:7" ht="25.5" x14ac:dyDescent="0.2">
      <c r="A65" s="77" t="s">
        <v>117</v>
      </c>
      <c r="B65" s="77" t="s">
        <v>261</v>
      </c>
      <c r="C65" s="77" t="s">
        <v>262</v>
      </c>
      <c r="D65" s="78" t="s">
        <v>190</v>
      </c>
      <c r="E65" s="80">
        <v>2.52E-2</v>
      </c>
      <c r="F65" s="80">
        <v>132.82</v>
      </c>
      <c r="G65" s="80">
        <v>3.34</v>
      </c>
    </row>
    <row r="66" spans="1:7" ht="25.5" x14ac:dyDescent="0.2">
      <c r="A66" s="77" t="s">
        <v>117</v>
      </c>
      <c r="B66" s="77" t="s">
        <v>263</v>
      </c>
      <c r="C66" s="77" t="s">
        <v>264</v>
      </c>
      <c r="D66" s="78" t="s">
        <v>190</v>
      </c>
      <c r="E66" s="80">
        <v>2.52E-2</v>
      </c>
      <c r="F66" s="80">
        <v>128.44</v>
      </c>
      <c r="G66" s="80">
        <v>3.23</v>
      </c>
    </row>
    <row r="67" spans="1:7" ht="25.5" x14ac:dyDescent="0.2">
      <c r="A67" s="77" t="s">
        <v>117</v>
      </c>
      <c r="B67" s="77" t="s">
        <v>265</v>
      </c>
      <c r="C67" s="77" t="s">
        <v>266</v>
      </c>
      <c r="D67" s="78" t="s">
        <v>190</v>
      </c>
      <c r="E67" s="80">
        <v>2.52E-2</v>
      </c>
      <c r="F67" s="80">
        <v>7.3</v>
      </c>
      <c r="G67" s="80">
        <v>0.18</v>
      </c>
    </row>
    <row r="68" spans="1:7" ht="38.25" x14ac:dyDescent="0.2">
      <c r="A68" s="77" t="s">
        <v>117</v>
      </c>
      <c r="B68" s="77" t="s">
        <v>267</v>
      </c>
      <c r="C68" s="77" t="s">
        <v>268</v>
      </c>
      <c r="D68" s="78" t="s">
        <v>131</v>
      </c>
      <c r="E68" s="80">
        <v>1</v>
      </c>
      <c r="F68" s="80">
        <v>55.49</v>
      </c>
      <c r="G68" s="80">
        <v>55.49</v>
      </c>
    </row>
    <row r="70" spans="1:7" x14ac:dyDescent="0.2">
      <c r="A70" s="14" t="s">
        <v>15</v>
      </c>
      <c r="B70" s="68" t="s">
        <v>95</v>
      </c>
      <c r="C70" s="74" t="s">
        <v>2</v>
      </c>
      <c r="D70" s="68" t="s">
        <v>3</v>
      </c>
      <c r="E70" s="27" t="s">
        <v>4</v>
      </c>
      <c r="F70" s="27" t="s">
        <v>5</v>
      </c>
      <c r="G70" s="27" t="s">
        <v>10</v>
      </c>
    </row>
    <row r="71" spans="1:7" ht="30.75" customHeight="1" x14ac:dyDescent="0.2">
      <c r="A71" s="26" t="s">
        <v>9</v>
      </c>
      <c r="B71" s="39">
        <v>72961</v>
      </c>
      <c r="C71" s="73" t="s">
        <v>139</v>
      </c>
      <c r="D71" s="26" t="s">
        <v>110</v>
      </c>
      <c r="E71" s="72">
        <v>1</v>
      </c>
      <c r="F71" s="71">
        <f>G71</f>
        <v>1.26</v>
      </c>
      <c r="G71" s="70">
        <v>1.26</v>
      </c>
    </row>
    <row r="72" spans="1:7" ht="63.75" x14ac:dyDescent="0.2">
      <c r="A72" s="75" t="s">
        <v>74</v>
      </c>
      <c r="B72" s="75" t="s">
        <v>269</v>
      </c>
      <c r="C72" s="75" t="s">
        <v>270</v>
      </c>
      <c r="D72" s="76" t="s">
        <v>12</v>
      </c>
      <c r="E72" s="79">
        <v>1.6109E-3</v>
      </c>
      <c r="F72" s="79">
        <v>148.05000000000001</v>
      </c>
      <c r="G72" s="79">
        <v>0.23</v>
      </c>
    </row>
    <row r="73" spans="1:7" ht="63.75" x14ac:dyDescent="0.2">
      <c r="A73" s="75" t="s">
        <v>74</v>
      </c>
      <c r="B73" s="75" t="s">
        <v>271</v>
      </c>
      <c r="C73" s="75" t="s">
        <v>272</v>
      </c>
      <c r="D73" s="76" t="s">
        <v>13</v>
      </c>
      <c r="E73" s="79">
        <v>1.0739E-3</v>
      </c>
      <c r="F73" s="79">
        <v>28.97</v>
      </c>
      <c r="G73" s="79">
        <v>0.03</v>
      </c>
    </row>
    <row r="74" spans="1:7" ht="38.25" x14ac:dyDescent="0.2">
      <c r="A74" s="75" t="s">
        <v>74</v>
      </c>
      <c r="B74" s="75" t="s">
        <v>273</v>
      </c>
      <c r="C74" s="75" t="s">
        <v>274</v>
      </c>
      <c r="D74" s="76" t="s">
        <v>12</v>
      </c>
      <c r="E74" s="79">
        <v>1.8525E-3</v>
      </c>
      <c r="F74" s="79">
        <v>142.33000000000001</v>
      </c>
      <c r="G74" s="79">
        <v>0.26</v>
      </c>
    </row>
    <row r="75" spans="1:7" ht="38.25" x14ac:dyDescent="0.2">
      <c r="A75" s="75" t="s">
        <v>74</v>
      </c>
      <c r="B75" s="75" t="s">
        <v>275</v>
      </c>
      <c r="C75" s="75" t="s">
        <v>276</v>
      </c>
      <c r="D75" s="76" t="s">
        <v>13</v>
      </c>
      <c r="E75" s="79">
        <v>8.3230000000000001E-4</v>
      </c>
      <c r="F75" s="79">
        <v>50.55</v>
      </c>
      <c r="G75" s="79">
        <v>0.04</v>
      </c>
    </row>
    <row r="76" spans="1:7" ht="63.75" x14ac:dyDescent="0.2">
      <c r="A76" s="75" t="s">
        <v>74</v>
      </c>
      <c r="B76" s="75" t="s">
        <v>277</v>
      </c>
      <c r="C76" s="75" t="s">
        <v>278</v>
      </c>
      <c r="D76" s="76" t="s">
        <v>12</v>
      </c>
      <c r="E76" s="79">
        <v>2.6849E-3</v>
      </c>
      <c r="F76" s="79">
        <v>116.78</v>
      </c>
      <c r="G76" s="79">
        <v>0.31</v>
      </c>
    </row>
    <row r="77" spans="1:7" x14ac:dyDescent="0.2">
      <c r="A77" s="75" t="s">
        <v>74</v>
      </c>
      <c r="B77" s="75" t="s">
        <v>119</v>
      </c>
      <c r="C77" s="75" t="s">
        <v>25</v>
      </c>
      <c r="D77" s="76" t="s">
        <v>8</v>
      </c>
      <c r="E77" s="79">
        <v>1.07396E-2</v>
      </c>
      <c r="F77" s="79">
        <v>13.88</v>
      </c>
      <c r="G77" s="79">
        <v>0.15</v>
      </c>
    </row>
    <row r="78" spans="1:7" ht="38.25" x14ac:dyDescent="0.2">
      <c r="A78" s="75" t="s">
        <v>74</v>
      </c>
      <c r="B78" s="75" t="s">
        <v>279</v>
      </c>
      <c r="C78" s="75" t="s">
        <v>280</v>
      </c>
      <c r="D78" s="76" t="s">
        <v>12</v>
      </c>
      <c r="E78" s="79">
        <v>1.3424000000000001E-3</v>
      </c>
      <c r="F78" s="79">
        <v>71.3</v>
      </c>
      <c r="G78" s="79">
        <v>0.09</v>
      </c>
    </row>
    <row r="79" spans="1:7" ht="38.25" x14ac:dyDescent="0.2">
      <c r="A79" s="75" t="s">
        <v>74</v>
      </c>
      <c r="B79" s="75" t="s">
        <v>281</v>
      </c>
      <c r="C79" s="75" t="s">
        <v>282</v>
      </c>
      <c r="D79" s="76" t="s">
        <v>13</v>
      </c>
      <c r="E79" s="79">
        <v>1.3424000000000001E-3</v>
      </c>
      <c r="F79" s="79">
        <v>25.85</v>
      </c>
      <c r="G79" s="79">
        <v>0.03</v>
      </c>
    </row>
    <row r="81" spans="1:7" x14ac:dyDescent="0.2">
      <c r="A81" s="14" t="s">
        <v>15</v>
      </c>
      <c r="B81" s="68" t="s">
        <v>95</v>
      </c>
      <c r="C81" s="74" t="s">
        <v>2</v>
      </c>
      <c r="D81" s="68" t="s">
        <v>3</v>
      </c>
      <c r="E81" s="27" t="s">
        <v>4</v>
      </c>
      <c r="F81" s="27" t="s">
        <v>5</v>
      </c>
      <c r="G81" s="27" t="s">
        <v>10</v>
      </c>
    </row>
    <row r="82" spans="1:7" ht="41.25" customHeight="1" x14ac:dyDescent="0.2">
      <c r="A82" s="26" t="s">
        <v>111</v>
      </c>
      <c r="B82" s="39">
        <v>96387</v>
      </c>
      <c r="C82" s="73" t="s">
        <v>140</v>
      </c>
      <c r="D82" s="26" t="s">
        <v>110</v>
      </c>
      <c r="E82" s="72">
        <v>1</v>
      </c>
      <c r="F82" s="71">
        <f>G82</f>
        <v>6.65</v>
      </c>
      <c r="G82" s="70">
        <v>6.65</v>
      </c>
    </row>
    <row r="83" spans="1:7" ht="63.75" x14ac:dyDescent="0.2">
      <c r="A83" s="75" t="s">
        <v>74</v>
      </c>
      <c r="B83" s="75" t="s">
        <v>269</v>
      </c>
      <c r="C83" s="75" t="s">
        <v>270</v>
      </c>
      <c r="D83" s="76" t="s">
        <v>12</v>
      </c>
      <c r="E83" s="79">
        <v>6.4000000000000003E-3</v>
      </c>
      <c r="F83" s="79">
        <v>148.05000000000001</v>
      </c>
      <c r="G83" s="79">
        <v>0.94</v>
      </c>
    </row>
    <row r="84" spans="1:7" ht="63.75" x14ac:dyDescent="0.2">
      <c r="A84" s="75" t="s">
        <v>74</v>
      </c>
      <c r="B84" s="75" t="s">
        <v>271</v>
      </c>
      <c r="C84" s="75" t="s">
        <v>272</v>
      </c>
      <c r="D84" s="76" t="s">
        <v>13</v>
      </c>
      <c r="E84" s="79">
        <v>9.4999999999999998E-3</v>
      </c>
      <c r="F84" s="79">
        <v>28.97</v>
      </c>
      <c r="G84" s="79">
        <v>0.27</v>
      </c>
    </row>
    <row r="85" spans="1:7" ht="38.25" x14ac:dyDescent="0.2">
      <c r="A85" s="75" t="s">
        <v>74</v>
      </c>
      <c r="B85" s="75" t="s">
        <v>283</v>
      </c>
      <c r="C85" s="75" t="s">
        <v>284</v>
      </c>
      <c r="D85" s="76" t="s">
        <v>12</v>
      </c>
      <c r="E85" s="79">
        <v>2.7000000000000001E-3</v>
      </c>
      <c r="F85" s="79">
        <v>2.13</v>
      </c>
      <c r="G85" s="79">
        <v>0</v>
      </c>
    </row>
    <row r="86" spans="1:7" ht="38.25" x14ac:dyDescent="0.2">
      <c r="A86" s="75" t="s">
        <v>74</v>
      </c>
      <c r="B86" s="75" t="s">
        <v>285</v>
      </c>
      <c r="C86" s="75" t="s">
        <v>286</v>
      </c>
      <c r="D86" s="76" t="s">
        <v>13</v>
      </c>
      <c r="E86" s="79">
        <v>1.3299999999999999E-2</v>
      </c>
      <c r="F86" s="79">
        <v>1.37</v>
      </c>
      <c r="G86" s="79">
        <v>0.01</v>
      </c>
    </row>
    <row r="87" spans="1:7" ht="38.25" x14ac:dyDescent="0.2">
      <c r="A87" s="75" t="s">
        <v>74</v>
      </c>
      <c r="B87" s="75" t="s">
        <v>273</v>
      </c>
      <c r="C87" s="75" t="s">
        <v>274</v>
      </c>
      <c r="D87" s="76" t="s">
        <v>12</v>
      </c>
      <c r="E87" s="79">
        <v>7.7000000000000002E-3</v>
      </c>
      <c r="F87" s="79">
        <v>142.33000000000001</v>
      </c>
      <c r="G87" s="79">
        <v>1.0900000000000001</v>
      </c>
    </row>
    <row r="88" spans="1:7" ht="38.25" x14ac:dyDescent="0.2">
      <c r="A88" s="75" t="s">
        <v>74</v>
      </c>
      <c r="B88" s="75" t="s">
        <v>275</v>
      </c>
      <c r="C88" s="75" t="s">
        <v>276</v>
      </c>
      <c r="D88" s="76" t="s">
        <v>13</v>
      </c>
      <c r="E88" s="79">
        <v>8.3000000000000001E-3</v>
      </c>
      <c r="F88" s="79">
        <v>50.55</v>
      </c>
      <c r="G88" s="79">
        <v>0.41</v>
      </c>
    </row>
    <row r="89" spans="1:7" ht="51" x14ac:dyDescent="0.2">
      <c r="A89" s="75" t="s">
        <v>74</v>
      </c>
      <c r="B89" s="75" t="s">
        <v>287</v>
      </c>
      <c r="C89" s="75" t="s">
        <v>288</v>
      </c>
      <c r="D89" s="76" t="s">
        <v>12</v>
      </c>
      <c r="E89" s="79">
        <v>7.4000000000000003E-3</v>
      </c>
      <c r="F89" s="79">
        <v>117.65</v>
      </c>
      <c r="G89" s="79">
        <v>0.86</v>
      </c>
    </row>
    <row r="90" spans="1:7" x14ac:dyDescent="0.2">
      <c r="A90" s="75" t="s">
        <v>74</v>
      </c>
      <c r="B90" s="75" t="s">
        <v>119</v>
      </c>
      <c r="C90" s="75" t="s">
        <v>25</v>
      </c>
      <c r="D90" s="76" t="s">
        <v>8</v>
      </c>
      <c r="E90" s="79">
        <v>5.5800000000000002E-2</v>
      </c>
      <c r="F90" s="79">
        <v>13.88</v>
      </c>
      <c r="G90" s="79">
        <v>0.77</v>
      </c>
    </row>
    <row r="91" spans="1:7" ht="25.5" x14ac:dyDescent="0.2">
      <c r="A91" s="75" t="s">
        <v>74</v>
      </c>
      <c r="B91" s="75" t="s">
        <v>289</v>
      </c>
      <c r="C91" s="75" t="s">
        <v>290</v>
      </c>
      <c r="D91" s="76" t="s">
        <v>12</v>
      </c>
      <c r="E91" s="79">
        <v>2.7000000000000001E-3</v>
      </c>
      <c r="F91" s="79">
        <v>67.91</v>
      </c>
      <c r="G91" s="79">
        <v>0.17</v>
      </c>
    </row>
    <row r="92" spans="1:7" ht="25.5" x14ac:dyDescent="0.2">
      <c r="A92" s="75" t="s">
        <v>74</v>
      </c>
      <c r="B92" s="75" t="s">
        <v>291</v>
      </c>
      <c r="C92" s="75" t="s">
        <v>292</v>
      </c>
      <c r="D92" s="76" t="s">
        <v>13</v>
      </c>
      <c r="E92" s="79">
        <v>1.3299999999999999E-2</v>
      </c>
      <c r="F92" s="79">
        <v>24.04</v>
      </c>
      <c r="G92" s="79">
        <v>0.31</v>
      </c>
    </row>
    <row r="93" spans="1:7" ht="51" x14ac:dyDescent="0.2">
      <c r="A93" s="75" t="s">
        <v>74</v>
      </c>
      <c r="B93" s="75" t="s">
        <v>293</v>
      </c>
      <c r="C93" s="75" t="s">
        <v>294</v>
      </c>
      <c r="D93" s="76" t="s">
        <v>13</v>
      </c>
      <c r="E93" s="79">
        <v>8.6E-3</v>
      </c>
      <c r="F93" s="79">
        <v>33.01</v>
      </c>
      <c r="G93" s="79">
        <v>0.28000000000000003</v>
      </c>
    </row>
    <row r="94" spans="1:7" ht="51" x14ac:dyDescent="0.2">
      <c r="A94" s="75" t="s">
        <v>74</v>
      </c>
      <c r="B94" s="75" t="s">
        <v>295</v>
      </c>
      <c r="C94" s="75" t="s">
        <v>296</v>
      </c>
      <c r="D94" s="76" t="s">
        <v>12</v>
      </c>
      <c r="E94" s="79">
        <v>1E-3</v>
      </c>
      <c r="F94" s="79">
        <v>118.9</v>
      </c>
      <c r="G94" s="79">
        <v>0.11</v>
      </c>
    </row>
    <row r="95" spans="1:7" ht="51" x14ac:dyDescent="0.2">
      <c r="A95" s="75" t="s">
        <v>74</v>
      </c>
      <c r="B95" s="75" t="s">
        <v>298</v>
      </c>
      <c r="C95" s="75" t="s">
        <v>299</v>
      </c>
      <c r="D95" s="76" t="s">
        <v>13</v>
      </c>
      <c r="E95" s="79">
        <v>1.4999999999999999E-2</v>
      </c>
      <c r="F95" s="79">
        <v>43.09</v>
      </c>
      <c r="G95" s="79">
        <v>0.64</v>
      </c>
    </row>
    <row r="97" spans="1:7" x14ac:dyDescent="0.2">
      <c r="A97" s="14" t="s">
        <v>15</v>
      </c>
      <c r="B97" s="68" t="s">
        <v>95</v>
      </c>
      <c r="C97" s="74" t="s">
        <v>2</v>
      </c>
      <c r="D97" s="68" t="s">
        <v>3</v>
      </c>
      <c r="E97" s="27" t="s">
        <v>4</v>
      </c>
      <c r="F97" s="27" t="s">
        <v>5</v>
      </c>
      <c r="G97" s="27" t="s">
        <v>10</v>
      </c>
    </row>
    <row r="98" spans="1:7" ht="42.75" customHeight="1" x14ac:dyDescent="0.2">
      <c r="A98" s="26" t="s">
        <v>399</v>
      </c>
      <c r="B98" s="39" t="s">
        <v>142</v>
      </c>
      <c r="C98" s="73" t="s">
        <v>143</v>
      </c>
      <c r="D98" s="26" t="s">
        <v>110</v>
      </c>
      <c r="E98" s="72">
        <v>1</v>
      </c>
      <c r="F98" s="71">
        <f>G98</f>
        <v>4.67</v>
      </c>
      <c r="G98" s="70">
        <v>4.67</v>
      </c>
    </row>
    <row r="99" spans="1:7" ht="38.25" x14ac:dyDescent="0.2">
      <c r="A99" s="75" t="s">
        <v>74</v>
      </c>
      <c r="B99" s="75" t="s">
        <v>300</v>
      </c>
      <c r="C99" s="75" t="s">
        <v>301</v>
      </c>
      <c r="D99" s="76" t="s">
        <v>12</v>
      </c>
      <c r="E99" s="79">
        <v>3.4537999999999999E-3</v>
      </c>
      <c r="F99" s="79">
        <v>374.73</v>
      </c>
      <c r="G99" s="79">
        <v>1.29</v>
      </c>
    </row>
    <row r="100" spans="1:7" ht="38.25" x14ac:dyDescent="0.2">
      <c r="A100" s="75" t="s">
        <v>74</v>
      </c>
      <c r="B100" s="75" t="s">
        <v>302</v>
      </c>
      <c r="C100" s="75" t="s">
        <v>303</v>
      </c>
      <c r="D100" s="76" t="s">
        <v>13</v>
      </c>
      <c r="E100" s="79">
        <v>5.622E-4</v>
      </c>
      <c r="F100" s="79">
        <v>106.87</v>
      </c>
      <c r="G100" s="79">
        <v>0.06</v>
      </c>
    </row>
    <row r="101" spans="1:7" ht="38.25" x14ac:dyDescent="0.2">
      <c r="A101" s="75" t="s">
        <v>74</v>
      </c>
      <c r="B101" s="75" t="s">
        <v>273</v>
      </c>
      <c r="C101" s="75" t="s">
        <v>274</v>
      </c>
      <c r="D101" s="76" t="s">
        <v>12</v>
      </c>
      <c r="E101" s="79">
        <v>2.008E-4</v>
      </c>
      <c r="F101" s="79">
        <v>142.33000000000001</v>
      </c>
      <c r="G101" s="79">
        <v>0.03</v>
      </c>
    </row>
    <row r="102" spans="1:7" ht="38.25" x14ac:dyDescent="0.2">
      <c r="A102" s="75" t="s">
        <v>74</v>
      </c>
      <c r="B102" s="75" t="s">
        <v>275</v>
      </c>
      <c r="C102" s="75" t="s">
        <v>276</v>
      </c>
      <c r="D102" s="76" t="s">
        <v>13</v>
      </c>
      <c r="E102" s="79">
        <v>3.8153000000000002E-3</v>
      </c>
      <c r="F102" s="79">
        <v>50.55</v>
      </c>
      <c r="G102" s="79">
        <v>0.18</v>
      </c>
    </row>
    <row r="103" spans="1:7" ht="38.25" x14ac:dyDescent="0.2">
      <c r="A103" s="75" t="s">
        <v>74</v>
      </c>
      <c r="B103" s="75" t="s">
        <v>304</v>
      </c>
      <c r="C103" s="75" t="s">
        <v>305</v>
      </c>
      <c r="D103" s="76" t="s">
        <v>12</v>
      </c>
      <c r="E103" s="79">
        <v>4.0160999999999999E-3</v>
      </c>
      <c r="F103" s="79">
        <v>172.26</v>
      </c>
      <c r="G103" s="79">
        <v>0.69</v>
      </c>
    </row>
    <row r="104" spans="1:7" ht="51" x14ac:dyDescent="0.2">
      <c r="A104" s="75" t="s">
        <v>74</v>
      </c>
      <c r="B104" s="75" t="s">
        <v>306</v>
      </c>
      <c r="C104" s="75" t="s">
        <v>307</v>
      </c>
      <c r="D104" s="76" t="s">
        <v>12</v>
      </c>
      <c r="E104" s="79">
        <v>1.3333299999999999E-2</v>
      </c>
      <c r="F104" s="79">
        <v>126.32</v>
      </c>
      <c r="G104" s="79">
        <v>1.68</v>
      </c>
    </row>
    <row r="105" spans="1:7" ht="51" x14ac:dyDescent="0.2">
      <c r="A105" s="75" t="s">
        <v>74</v>
      </c>
      <c r="B105" s="75" t="s">
        <v>308</v>
      </c>
      <c r="C105" s="75" t="s">
        <v>309</v>
      </c>
      <c r="D105" s="76" t="s">
        <v>13</v>
      </c>
      <c r="E105" s="79">
        <v>2.7309000000000001E-3</v>
      </c>
      <c r="F105" s="79">
        <v>27.43</v>
      </c>
      <c r="G105" s="79">
        <v>7.0000000000000007E-2</v>
      </c>
    </row>
    <row r="106" spans="1:7" x14ac:dyDescent="0.2">
      <c r="A106" s="75" t="s">
        <v>74</v>
      </c>
      <c r="B106" s="75" t="s">
        <v>119</v>
      </c>
      <c r="C106" s="75" t="s">
        <v>25</v>
      </c>
      <c r="D106" s="76" t="s">
        <v>8</v>
      </c>
      <c r="E106" s="79">
        <v>1.20482E-2</v>
      </c>
      <c r="F106" s="79">
        <v>13.88</v>
      </c>
      <c r="G106" s="79">
        <v>0.17</v>
      </c>
    </row>
    <row r="108" spans="1:7" x14ac:dyDescent="0.2">
      <c r="A108" s="14" t="s">
        <v>15</v>
      </c>
      <c r="B108" s="68" t="s">
        <v>95</v>
      </c>
      <c r="C108" s="74" t="s">
        <v>2</v>
      </c>
      <c r="D108" s="68" t="s">
        <v>3</v>
      </c>
      <c r="E108" s="27" t="s">
        <v>4</v>
      </c>
      <c r="F108" s="27" t="s">
        <v>5</v>
      </c>
      <c r="G108" s="27" t="s">
        <v>10</v>
      </c>
    </row>
    <row r="109" spans="1:7" ht="25.5" x14ac:dyDescent="0.2">
      <c r="A109" s="26" t="s">
        <v>400</v>
      </c>
      <c r="B109" s="39">
        <v>72838</v>
      </c>
      <c r="C109" s="73" t="s">
        <v>144</v>
      </c>
      <c r="D109" s="26" t="s">
        <v>110</v>
      </c>
      <c r="E109" s="72">
        <v>1</v>
      </c>
      <c r="F109" s="71">
        <f>G109</f>
        <v>0.9</v>
      </c>
      <c r="G109" s="70">
        <v>0.9</v>
      </c>
    </row>
    <row r="110" spans="1:7" ht="63.75" x14ac:dyDescent="0.2">
      <c r="A110" s="75" t="s">
        <v>74</v>
      </c>
      <c r="B110" s="75" t="s">
        <v>310</v>
      </c>
      <c r="C110" s="75" t="s">
        <v>311</v>
      </c>
      <c r="D110" s="76" t="s">
        <v>12</v>
      </c>
      <c r="E110" s="79">
        <v>6.7000000000000002E-3</v>
      </c>
      <c r="F110" s="79">
        <v>118.34</v>
      </c>
      <c r="G110" s="79">
        <v>0.9</v>
      </c>
    </row>
    <row r="112" spans="1:7" x14ac:dyDescent="0.2">
      <c r="A112" s="14" t="s">
        <v>15</v>
      </c>
      <c r="B112" s="68" t="s">
        <v>95</v>
      </c>
      <c r="C112" s="74" t="s">
        <v>2</v>
      </c>
      <c r="D112" s="68" t="s">
        <v>3</v>
      </c>
      <c r="E112" s="27" t="s">
        <v>4</v>
      </c>
      <c r="F112" s="27" t="s">
        <v>5</v>
      </c>
      <c r="G112" s="27" t="s">
        <v>10</v>
      </c>
    </row>
    <row r="113" spans="1:7" ht="47.25" customHeight="1" x14ac:dyDescent="0.2">
      <c r="A113" s="26" t="s">
        <v>401</v>
      </c>
      <c r="B113" s="39">
        <v>78472</v>
      </c>
      <c r="C113" s="73" t="s">
        <v>146</v>
      </c>
      <c r="D113" s="26" t="s">
        <v>110</v>
      </c>
      <c r="E113" s="72">
        <v>1</v>
      </c>
      <c r="F113" s="71">
        <f>G113</f>
        <v>0.3</v>
      </c>
      <c r="G113" s="70">
        <v>0.3</v>
      </c>
    </row>
    <row r="114" spans="1:7" ht="25.5" x14ac:dyDescent="0.2">
      <c r="A114" s="75" t="s">
        <v>74</v>
      </c>
      <c r="B114" s="75" t="s">
        <v>312</v>
      </c>
      <c r="C114" s="75" t="s">
        <v>313</v>
      </c>
      <c r="D114" s="76" t="s">
        <v>8</v>
      </c>
      <c r="E114" s="86" t="s">
        <v>314</v>
      </c>
      <c r="F114" s="79">
        <v>10.17</v>
      </c>
      <c r="G114" s="79">
        <v>0.02</v>
      </c>
    </row>
    <row r="115" spans="1:7" x14ac:dyDescent="0.2">
      <c r="A115" s="75" t="s">
        <v>74</v>
      </c>
      <c r="B115" s="75" t="s">
        <v>315</v>
      </c>
      <c r="C115" s="75" t="s">
        <v>316</v>
      </c>
      <c r="D115" s="76" t="s">
        <v>8</v>
      </c>
      <c r="E115" s="86" t="s">
        <v>314</v>
      </c>
      <c r="F115" s="79">
        <v>11.72</v>
      </c>
      <c r="G115" s="79">
        <v>0.03</v>
      </c>
    </row>
    <row r="116" spans="1:7" x14ac:dyDescent="0.2">
      <c r="A116" s="75" t="s">
        <v>74</v>
      </c>
      <c r="B116" s="75" t="s">
        <v>119</v>
      </c>
      <c r="C116" s="75" t="s">
        <v>25</v>
      </c>
      <c r="D116" s="76" t="s">
        <v>8</v>
      </c>
      <c r="E116" s="86" t="s">
        <v>317</v>
      </c>
      <c r="F116" s="79">
        <v>13.88</v>
      </c>
      <c r="G116" s="79">
        <v>0.1</v>
      </c>
    </row>
    <row r="117" spans="1:7" ht="25.5" x14ac:dyDescent="0.2">
      <c r="A117" s="75" t="s">
        <v>74</v>
      </c>
      <c r="B117" s="75" t="s">
        <v>318</v>
      </c>
      <c r="C117" s="75" t="s">
        <v>319</v>
      </c>
      <c r="D117" s="76" t="s">
        <v>8</v>
      </c>
      <c r="E117" s="86" t="s">
        <v>320</v>
      </c>
      <c r="F117" s="79">
        <v>27.21</v>
      </c>
      <c r="G117" s="79">
        <v>0.05</v>
      </c>
    </row>
    <row r="118" spans="1:7" ht="38.25" x14ac:dyDescent="0.2">
      <c r="A118" s="75" t="s">
        <v>74</v>
      </c>
      <c r="B118" s="75" t="s">
        <v>321</v>
      </c>
      <c r="C118" s="75" t="s">
        <v>322</v>
      </c>
      <c r="D118" s="76" t="s">
        <v>12</v>
      </c>
      <c r="E118" s="86" t="s">
        <v>297</v>
      </c>
      <c r="F118" s="79">
        <v>81.53</v>
      </c>
      <c r="G118" s="79">
        <v>7.0000000000000007E-2</v>
      </c>
    </row>
    <row r="119" spans="1:7" ht="25.5" x14ac:dyDescent="0.2">
      <c r="A119" s="77" t="s">
        <v>117</v>
      </c>
      <c r="B119" s="77" t="s">
        <v>323</v>
      </c>
      <c r="C119" s="77" t="s">
        <v>324</v>
      </c>
      <c r="D119" s="78" t="s">
        <v>6</v>
      </c>
      <c r="E119" s="87" t="s">
        <v>325</v>
      </c>
      <c r="F119" s="80">
        <v>5.52</v>
      </c>
      <c r="G119" s="80">
        <v>0.01</v>
      </c>
    </row>
    <row r="121" spans="1:7" x14ac:dyDescent="0.2">
      <c r="A121" s="14" t="s">
        <v>15</v>
      </c>
      <c r="B121" s="68" t="s">
        <v>95</v>
      </c>
      <c r="C121" s="74" t="s">
        <v>2</v>
      </c>
      <c r="D121" s="68" t="s">
        <v>3</v>
      </c>
      <c r="E121" s="27" t="s">
        <v>4</v>
      </c>
      <c r="F121" s="27" t="s">
        <v>5</v>
      </c>
      <c r="G121" s="27" t="s">
        <v>10</v>
      </c>
    </row>
    <row r="122" spans="1:7" ht="94.5" customHeight="1" x14ac:dyDescent="0.2">
      <c r="A122" s="26" t="s">
        <v>11</v>
      </c>
      <c r="B122" s="39">
        <v>90105</v>
      </c>
      <c r="C122" s="73" t="s">
        <v>147</v>
      </c>
      <c r="D122" s="26" t="s">
        <v>110</v>
      </c>
      <c r="E122" s="72">
        <v>1</v>
      </c>
      <c r="F122" s="71">
        <f>G122</f>
        <v>6.52</v>
      </c>
      <c r="G122" s="70">
        <v>6.52</v>
      </c>
    </row>
    <row r="123" spans="1:7" ht="76.5" x14ac:dyDescent="0.2">
      <c r="A123" s="75" t="s">
        <v>74</v>
      </c>
      <c r="B123" s="75" t="s">
        <v>326</v>
      </c>
      <c r="C123" s="75" t="s">
        <v>327</v>
      </c>
      <c r="D123" s="76" t="s">
        <v>12</v>
      </c>
      <c r="E123" s="79">
        <v>3.5499999999999997E-2</v>
      </c>
      <c r="F123" s="79">
        <v>90.8</v>
      </c>
      <c r="G123" s="79">
        <v>3.22</v>
      </c>
    </row>
    <row r="124" spans="1:7" ht="76.5" x14ac:dyDescent="0.2">
      <c r="A124" s="75" t="s">
        <v>74</v>
      </c>
      <c r="B124" s="75" t="s">
        <v>328</v>
      </c>
      <c r="C124" s="75" t="s">
        <v>329</v>
      </c>
      <c r="D124" s="76" t="s">
        <v>13</v>
      </c>
      <c r="E124" s="79">
        <v>4.2900000000000001E-2</v>
      </c>
      <c r="F124" s="79">
        <v>34.18</v>
      </c>
      <c r="G124" s="79">
        <v>1.46</v>
      </c>
    </row>
    <row r="125" spans="1:7" x14ac:dyDescent="0.2">
      <c r="A125" s="75" t="s">
        <v>74</v>
      </c>
      <c r="B125" s="75" t="s">
        <v>119</v>
      </c>
      <c r="C125" s="75" t="s">
        <v>25</v>
      </c>
      <c r="D125" s="76" t="s">
        <v>8</v>
      </c>
      <c r="E125" s="79">
        <v>7.8399999999999997E-2</v>
      </c>
      <c r="F125" s="79">
        <v>13.88</v>
      </c>
      <c r="G125" s="79">
        <v>1.0900000000000001</v>
      </c>
    </row>
    <row r="127" spans="1:7" x14ac:dyDescent="0.2">
      <c r="A127" s="14" t="s">
        <v>15</v>
      </c>
      <c r="B127" s="68" t="s">
        <v>95</v>
      </c>
      <c r="C127" s="74" t="s">
        <v>2</v>
      </c>
      <c r="D127" s="68" t="s">
        <v>3</v>
      </c>
      <c r="E127" s="27" t="s">
        <v>4</v>
      </c>
      <c r="F127" s="27" t="s">
        <v>5</v>
      </c>
      <c r="G127" s="27" t="s">
        <v>10</v>
      </c>
    </row>
    <row r="128" spans="1:7" ht="38.25" customHeight="1" x14ac:dyDescent="0.2">
      <c r="A128" s="26" t="s">
        <v>402</v>
      </c>
      <c r="B128" s="39">
        <v>94097</v>
      </c>
      <c r="C128" s="73" t="s">
        <v>148</v>
      </c>
      <c r="D128" s="26" t="s">
        <v>110</v>
      </c>
      <c r="E128" s="72">
        <v>1</v>
      </c>
      <c r="F128" s="71">
        <f>G128</f>
        <v>4.46</v>
      </c>
      <c r="G128" s="70">
        <v>4.46</v>
      </c>
    </row>
    <row r="129" spans="1:7" x14ac:dyDescent="0.2">
      <c r="A129" s="75" t="s">
        <v>74</v>
      </c>
      <c r="B129" s="75" t="s">
        <v>118</v>
      </c>
      <c r="C129" s="75" t="s">
        <v>26</v>
      </c>
      <c r="D129" s="76" t="s">
        <v>8</v>
      </c>
      <c r="E129" s="79">
        <v>0.104</v>
      </c>
      <c r="F129" s="79">
        <v>17.559999999999999</v>
      </c>
      <c r="G129" s="79">
        <v>1.82</v>
      </c>
    </row>
    <row r="130" spans="1:7" x14ac:dyDescent="0.2">
      <c r="A130" s="75" t="s">
        <v>74</v>
      </c>
      <c r="B130" s="75" t="s">
        <v>119</v>
      </c>
      <c r="C130" s="75" t="s">
        <v>25</v>
      </c>
      <c r="D130" s="76" t="s">
        <v>8</v>
      </c>
      <c r="E130" s="79">
        <v>0.156</v>
      </c>
      <c r="F130" s="79">
        <v>13.88</v>
      </c>
      <c r="G130" s="79">
        <v>2.16</v>
      </c>
    </row>
    <row r="131" spans="1:7" ht="38.25" x14ac:dyDescent="0.2">
      <c r="A131" s="75" t="s">
        <v>74</v>
      </c>
      <c r="B131" s="75" t="s">
        <v>120</v>
      </c>
      <c r="C131" s="75" t="s">
        <v>121</v>
      </c>
      <c r="D131" s="76" t="s">
        <v>12</v>
      </c>
      <c r="E131" s="79">
        <v>3.0000000000000001E-3</v>
      </c>
      <c r="F131" s="79">
        <v>21.62</v>
      </c>
      <c r="G131" s="79">
        <v>0.06</v>
      </c>
    </row>
    <row r="132" spans="1:7" ht="38.25" x14ac:dyDescent="0.2">
      <c r="A132" s="75" t="s">
        <v>74</v>
      </c>
      <c r="B132" s="75" t="s">
        <v>122</v>
      </c>
      <c r="C132" s="75" t="s">
        <v>123</v>
      </c>
      <c r="D132" s="76" t="s">
        <v>13</v>
      </c>
      <c r="E132" s="79">
        <v>3.0000000000000001E-3</v>
      </c>
      <c r="F132" s="79">
        <v>18.43</v>
      </c>
      <c r="G132" s="79">
        <v>0.06</v>
      </c>
    </row>
    <row r="134" spans="1:7" x14ac:dyDescent="0.2">
      <c r="A134" s="14" t="s">
        <v>15</v>
      </c>
      <c r="B134" s="68" t="s">
        <v>95</v>
      </c>
      <c r="C134" s="74" t="s">
        <v>2</v>
      </c>
      <c r="D134" s="68" t="s">
        <v>3</v>
      </c>
      <c r="E134" s="27" t="s">
        <v>4</v>
      </c>
      <c r="F134" s="27" t="s">
        <v>5</v>
      </c>
      <c r="G134" s="27" t="s">
        <v>10</v>
      </c>
    </row>
    <row r="135" spans="1:7" ht="25.5" x14ac:dyDescent="0.2">
      <c r="A135" s="26" t="s">
        <v>403</v>
      </c>
      <c r="B135" s="39">
        <v>97912</v>
      </c>
      <c r="C135" s="73" t="s">
        <v>148</v>
      </c>
      <c r="D135" s="26" t="s">
        <v>150</v>
      </c>
      <c r="E135" s="72">
        <v>1</v>
      </c>
      <c r="F135" s="71">
        <f>G135</f>
        <v>1.47</v>
      </c>
      <c r="G135" s="70">
        <v>1.47</v>
      </c>
    </row>
    <row r="136" spans="1:7" ht="51" x14ac:dyDescent="0.2">
      <c r="A136" s="75" t="s">
        <v>74</v>
      </c>
      <c r="B136" s="75" t="s">
        <v>306</v>
      </c>
      <c r="C136" s="75" t="s">
        <v>307</v>
      </c>
      <c r="D136" s="76" t="s">
        <v>12</v>
      </c>
      <c r="E136" s="79">
        <v>1.4489999999999999E-2</v>
      </c>
      <c r="F136" s="86">
        <v>126.32</v>
      </c>
      <c r="G136" s="86">
        <v>1.4</v>
      </c>
    </row>
    <row r="137" spans="1:7" ht="51" x14ac:dyDescent="0.2">
      <c r="A137" s="75" t="s">
        <v>74</v>
      </c>
      <c r="B137" s="75" t="s">
        <v>308</v>
      </c>
      <c r="C137" s="75" t="s">
        <v>309</v>
      </c>
      <c r="D137" s="76" t="s">
        <v>13</v>
      </c>
      <c r="E137" s="79">
        <v>3.62E-3</v>
      </c>
      <c r="F137" s="86">
        <v>27.43</v>
      </c>
      <c r="G137" s="86">
        <v>7.0000000000000007E-2</v>
      </c>
    </row>
    <row r="139" spans="1:7" x14ac:dyDescent="0.2">
      <c r="A139" s="14" t="s">
        <v>15</v>
      </c>
      <c r="B139" s="68" t="s">
        <v>95</v>
      </c>
      <c r="C139" s="74" t="s">
        <v>2</v>
      </c>
      <c r="D139" s="68" t="s">
        <v>3</v>
      </c>
      <c r="E139" s="27" t="s">
        <v>4</v>
      </c>
      <c r="F139" s="27" t="s">
        <v>5</v>
      </c>
      <c r="G139" s="27" t="s">
        <v>10</v>
      </c>
    </row>
    <row r="140" spans="1:7" ht="25.5" x14ac:dyDescent="0.2">
      <c r="A140" s="26" t="s">
        <v>404</v>
      </c>
      <c r="B140" s="39">
        <v>94267</v>
      </c>
      <c r="C140" s="73" t="s">
        <v>151</v>
      </c>
      <c r="D140" s="26" t="s">
        <v>110</v>
      </c>
      <c r="E140" s="72">
        <v>1</v>
      </c>
      <c r="F140" s="71">
        <f>G140</f>
        <v>37.46</v>
      </c>
      <c r="G140" s="70">
        <v>37.46</v>
      </c>
    </row>
    <row r="141" spans="1:7" ht="25.5" x14ac:dyDescent="0.2">
      <c r="A141" s="75" t="s">
        <v>74</v>
      </c>
      <c r="B141" s="75" t="s">
        <v>330</v>
      </c>
      <c r="C141" s="75" t="s">
        <v>331</v>
      </c>
      <c r="D141" s="76" t="s">
        <v>8</v>
      </c>
      <c r="E141" s="79">
        <v>0.109</v>
      </c>
      <c r="F141" s="79">
        <v>16.66</v>
      </c>
      <c r="G141" s="79">
        <v>1.81</v>
      </c>
    </row>
    <row r="142" spans="1:7" x14ac:dyDescent="0.2">
      <c r="A142" s="75" t="s">
        <v>74</v>
      </c>
      <c r="B142" s="75" t="s">
        <v>118</v>
      </c>
      <c r="C142" s="75" t="s">
        <v>26</v>
      </c>
      <c r="D142" s="76" t="s">
        <v>8</v>
      </c>
      <c r="E142" s="79">
        <v>0.24399999999999999</v>
      </c>
      <c r="F142" s="79">
        <v>17.559999999999999</v>
      </c>
      <c r="G142" s="79">
        <v>4.28</v>
      </c>
    </row>
    <row r="143" spans="1:7" x14ac:dyDescent="0.2">
      <c r="A143" s="75" t="s">
        <v>74</v>
      </c>
      <c r="B143" s="75" t="s">
        <v>119</v>
      </c>
      <c r="C143" s="75" t="s">
        <v>25</v>
      </c>
      <c r="D143" s="76" t="s">
        <v>8</v>
      </c>
      <c r="E143" s="79">
        <v>0.48699999999999999</v>
      </c>
      <c r="F143" s="79">
        <v>13.88</v>
      </c>
      <c r="G143" s="79">
        <v>6.75</v>
      </c>
    </row>
    <row r="144" spans="1:7" ht="25.5" x14ac:dyDescent="0.2">
      <c r="A144" s="75" t="s">
        <v>74</v>
      </c>
      <c r="B144" s="75" t="s">
        <v>332</v>
      </c>
      <c r="C144" s="75" t="s">
        <v>333</v>
      </c>
      <c r="D144" s="76" t="s">
        <v>141</v>
      </c>
      <c r="E144" s="79">
        <v>3.0000000000000001E-3</v>
      </c>
      <c r="F144" s="79">
        <v>375.72</v>
      </c>
      <c r="G144" s="79">
        <v>1.1200000000000001</v>
      </c>
    </row>
    <row r="145" spans="1:7" ht="38.25" x14ac:dyDescent="0.2">
      <c r="A145" s="75" t="s">
        <v>74</v>
      </c>
      <c r="B145" s="75" t="s">
        <v>334</v>
      </c>
      <c r="C145" s="75" t="s">
        <v>335</v>
      </c>
      <c r="D145" s="76" t="s">
        <v>12</v>
      </c>
      <c r="E145" s="79">
        <v>1.7999999999999999E-2</v>
      </c>
      <c r="F145" s="79">
        <v>13.95</v>
      </c>
      <c r="G145" s="79">
        <v>0.25</v>
      </c>
    </row>
    <row r="146" spans="1:7" ht="38.25" x14ac:dyDescent="0.2">
      <c r="A146" s="75" t="s">
        <v>74</v>
      </c>
      <c r="B146" s="75" t="s">
        <v>336</v>
      </c>
      <c r="C146" s="75" t="s">
        <v>337</v>
      </c>
      <c r="D146" s="76" t="s">
        <v>13</v>
      </c>
      <c r="E146" s="79">
        <v>9.0999999999999998E-2</v>
      </c>
      <c r="F146" s="79">
        <v>4.12</v>
      </c>
      <c r="G146" s="79">
        <v>0.37</v>
      </c>
    </row>
    <row r="147" spans="1:7" ht="25.5" x14ac:dyDescent="0.2">
      <c r="A147" s="77" t="s">
        <v>117</v>
      </c>
      <c r="B147" s="77" t="s">
        <v>338</v>
      </c>
      <c r="C147" s="77" t="s">
        <v>339</v>
      </c>
      <c r="D147" s="78" t="s">
        <v>141</v>
      </c>
      <c r="E147" s="80">
        <v>1.4999999999999999E-2</v>
      </c>
      <c r="F147" s="80">
        <v>59.8</v>
      </c>
      <c r="G147" s="80">
        <v>0.89</v>
      </c>
    </row>
    <row r="148" spans="1:7" ht="38.25" x14ac:dyDescent="0.2">
      <c r="A148" s="77" t="s">
        <v>117</v>
      </c>
      <c r="B148" s="77" t="s">
        <v>340</v>
      </c>
      <c r="C148" s="77" t="s">
        <v>341</v>
      </c>
      <c r="D148" s="78" t="s">
        <v>141</v>
      </c>
      <c r="E148" s="80">
        <v>6.3E-2</v>
      </c>
      <c r="F148" s="80">
        <v>304.48</v>
      </c>
      <c r="G148" s="80">
        <v>19.18</v>
      </c>
    </row>
    <row r="150" spans="1:7" x14ac:dyDescent="0.2">
      <c r="A150" s="14" t="s">
        <v>15</v>
      </c>
      <c r="B150" s="68" t="s">
        <v>95</v>
      </c>
      <c r="C150" s="74" t="s">
        <v>2</v>
      </c>
      <c r="D150" s="68" t="s">
        <v>3</v>
      </c>
      <c r="E150" s="27" t="s">
        <v>4</v>
      </c>
      <c r="F150" s="27" t="s">
        <v>5</v>
      </c>
      <c r="G150" s="27" t="s">
        <v>10</v>
      </c>
    </row>
    <row r="151" spans="1:7" ht="45" customHeight="1" x14ac:dyDescent="0.2">
      <c r="A151" s="26" t="s">
        <v>405</v>
      </c>
      <c r="B151" s="39">
        <v>94293</v>
      </c>
      <c r="C151" s="73" t="s">
        <v>153</v>
      </c>
      <c r="D151" s="26" t="s">
        <v>110</v>
      </c>
      <c r="E151" s="72">
        <v>1</v>
      </c>
      <c r="F151" s="71">
        <f>G151</f>
        <v>113.34</v>
      </c>
      <c r="G151" s="70">
        <v>113.34</v>
      </c>
    </row>
    <row r="152" spans="1:7" x14ac:dyDescent="0.2">
      <c r="A152" s="75" t="s">
        <v>74</v>
      </c>
      <c r="B152" s="75" t="s">
        <v>118</v>
      </c>
      <c r="C152" s="75" t="s">
        <v>26</v>
      </c>
      <c r="D152" s="76" t="s">
        <v>8</v>
      </c>
      <c r="E152" s="79">
        <v>0.83199999999999996</v>
      </c>
      <c r="F152" s="79">
        <v>17.559999999999999</v>
      </c>
      <c r="G152" s="79">
        <v>14.61</v>
      </c>
    </row>
    <row r="153" spans="1:7" x14ac:dyDescent="0.2">
      <c r="A153" s="75" t="s">
        <v>74</v>
      </c>
      <c r="B153" s="75" t="s">
        <v>119</v>
      </c>
      <c r="C153" s="75" t="s">
        <v>25</v>
      </c>
      <c r="D153" s="76" t="s">
        <v>8</v>
      </c>
      <c r="E153" s="79">
        <v>0.83199999999999996</v>
      </c>
      <c r="F153" s="79">
        <v>13.88</v>
      </c>
      <c r="G153" s="79">
        <v>11.55</v>
      </c>
    </row>
    <row r="154" spans="1:7" ht="25.5" x14ac:dyDescent="0.2">
      <c r="A154" s="77" t="s">
        <v>117</v>
      </c>
      <c r="B154" s="77" t="s">
        <v>338</v>
      </c>
      <c r="C154" s="77" t="s">
        <v>339</v>
      </c>
      <c r="D154" s="78" t="s">
        <v>141</v>
      </c>
      <c r="E154" s="80">
        <v>3.3000000000000002E-2</v>
      </c>
      <c r="F154" s="80">
        <v>59.8</v>
      </c>
      <c r="G154" s="80">
        <v>1.97</v>
      </c>
    </row>
    <row r="155" spans="1:7" ht="25.5" x14ac:dyDescent="0.2">
      <c r="A155" s="77" t="s">
        <v>117</v>
      </c>
      <c r="B155" s="77" t="s">
        <v>342</v>
      </c>
      <c r="C155" s="77" t="s">
        <v>343</v>
      </c>
      <c r="D155" s="78" t="s">
        <v>6</v>
      </c>
      <c r="E155" s="80">
        <v>0.4</v>
      </c>
      <c r="F155" s="80">
        <v>0.96</v>
      </c>
      <c r="G155" s="80">
        <v>0.38</v>
      </c>
    </row>
    <row r="156" spans="1:7" ht="25.5" x14ac:dyDescent="0.2">
      <c r="A156" s="77" t="s">
        <v>117</v>
      </c>
      <c r="B156" s="77" t="s">
        <v>344</v>
      </c>
      <c r="C156" s="77" t="s">
        <v>345</v>
      </c>
      <c r="D156" s="78" t="s">
        <v>6</v>
      </c>
      <c r="E156" s="80">
        <v>0.375</v>
      </c>
      <c r="F156" s="80">
        <v>7.42</v>
      </c>
      <c r="G156" s="80">
        <v>2.78</v>
      </c>
    </row>
    <row r="157" spans="1:7" ht="38.25" x14ac:dyDescent="0.2">
      <c r="A157" s="77" t="s">
        <v>117</v>
      </c>
      <c r="B157" s="77" t="s">
        <v>340</v>
      </c>
      <c r="C157" s="77" t="s">
        <v>341</v>
      </c>
      <c r="D157" s="78" t="s">
        <v>141</v>
      </c>
      <c r="E157" s="80">
        <v>0.248</v>
      </c>
      <c r="F157" s="80">
        <v>304.48</v>
      </c>
      <c r="G157" s="80">
        <v>75.5</v>
      </c>
    </row>
    <row r="159" spans="1:7" x14ac:dyDescent="0.2">
      <c r="A159" s="14" t="s">
        <v>15</v>
      </c>
      <c r="B159" s="68" t="s">
        <v>95</v>
      </c>
      <c r="C159" s="74" t="s">
        <v>2</v>
      </c>
      <c r="D159" s="68" t="s">
        <v>3</v>
      </c>
      <c r="E159" s="27" t="s">
        <v>4</v>
      </c>
      <c r="F159" s="27" t="s">
        <v>5</v>
      </c>
      <c r="G159" s="27" t="s">
        <v>10</v>
      </c>
    </row>
    <row r="160" spans="1:7" x14ac:dyDescent="0.2">
      <c r="A160" s="26" t="s">
        <v>406</v>
      </c>
      <c r="B160" s="39">
        <v>83693</v>
      </c>
      <c r="C160" s="73" t="s">
        <v>154</v>
      </c>
      <c r="D160" s="26" t="s">
        <v>110</v>
      </c>
      <c r="E160" s="72">
        <v>1</v>
      </c>
      <c r="F160" s="71">
        <f>G160</f>
        <v>3.17</v>
      </c>
      <c r="G160" s="70">
        <v>3.17</v>
      </c>
    </row>
    <row r="161" spans="1:7" x14ac:dyDescent="0.2">
      <c r="A161" s="75" t="s">
        <v>74</v>
      </c>
      <c r="B161" s="75" t="s">
        <v>124</v>
      </c>
      <c r="C161" s="75" t="s">
        <v>112</v>
      </c>
      <c r="D161" s="76" t="s">
        <v>8</v>
      </c>
      <c r="E161" s="79">
        <v>0.15</v>
      </c>
      <c r="F161" s="79">
        <v>17.489999999999998</v>
      </c>
      <c r="G161" s="79">
        <v>2.62</v>
      </c>
    </row>
    <row r="162" spans="1:7" x14ac:dyDescent="0.2">
      <c r="A162" s="75" t="s">
        <v>74</v>
      </c>
      <c r="B162" s="75" t="s">
        <v>119</v>
      </c>
      <c r="C162" s="75" t="s">
        <v>25</v>
      </c>
      <c r="D162" s="76" t="s">
        <v>8</v>
      </c>
      <c r="E162" s="79">
        <v>7.4999999999999997E-3</v>
      </c>
      <c r="F162" s="79">
        <v>13.88</v>
      </c>
      <c r="G162" s="79">
        <v>0.1</v>
      </c>
    </row>
    <row r="163" spans="1:7" x14ac:dyDescent="0.2">
      <c r="A163" s="77" t="s">
        <v>117</v>
      </c>
      <c r="B163" s="77" t="s">
        <v>346</v>
      </c>
      <c r="C163" s="77" t="s">
        <v>347</v>
      </c>
      <c r="D163" s="78" t="s">
        <v>7</v>
      </c>
      <c r="E163" s="80">
        <v>0.3</v>
      </c>
      <c r="F163" s="80">
        <v>0.68</v>
      </c>
      <c r="G163" s="80">
        <v>0.2</v>
      </c>
    </row>
    <row r="165" spans="1:7" x14ac:dyDescent="0.2">
      <c r="A165" s="14" t="s">
        <v>15</v>
      </c>
      <c r="B165" s="68" t="s">
        <v>95</v>
      </c>
      <c r="C165" s="74" t="s">
        <v>2</v>
      </c>
      <c r="D165" s="68" t="s">
        <v>3</v>
      </c>
      <c r="E165" s="27" t="s">
        <v>4</v>
      </c>
      <c r="F165" s="27" t="s">
        <v>5</v>
      </c>
      <c r="G165" s="27" t="s">
        <v>10</v>
      </c>
    </row>
    <row r="166" spans="1:7" ht="19.5" customHeight="1" x14ac:dyDescent="0.2">
      <c r="A166" s="26" t="s">
        <v>14</v>
      </c>
      <c r="B166" s="39">
        <v>96401</v>
      </c>
      <c r="C166" s="73" t="s">
        <v>156</v>
      </c>
      <c r="D166" s="26" t="s">
        <v>110</v>
      </c>
      <c r="E166" s="72">
        <v>1</v>
      </c>
      <c r="F166" s="71">
        <f>G166</f>
        <v>4.21</v>
      </c>
      <c r="G166" s="70">
        <v>4.21</v>
      </c>
    </row>
    <row r="167" spans="1:7" ht="38.25" x14ac:dyDescent="0.2">
      <c r="A167" s="75" t="s">
        <v>74</v>
      </c>
      <c r="B167" s="75" t="s">
        <v>348</v>
      </c>
      <c r="C167" s="75" t="s">
        <v>349</v>
      </c>
      <c r="D167" s="76" t="s">
        <v>12</v>
      </c>
      <c r="E167" s="79">
        <v>1.6999999999999999E-3</v>
      </c>
      <c r="F167" s="79">
        <v>4.01</v>
      </c>
      <c r="G167" s="79">
        <v>0.18</v>
      </c>
    </row>
    <row r="168" spans="1:7" ht="63.75" x14ac:dyDescent="0.2">
      <c r="A168" s="75" t="s">
        <v>74</v>
      </c>
      <c r="B168" s="75" t="s">
        <v>350</v>
      </c>
      <c r="C168" s="75" t="s">
        <v>351</v>
      </c>
      <c r="D168" s="76" t="s">
        <v>12</v>
      </c>
      <c r="E168" s="79">
        <v>1E-3</v>
      </c>
      <c r="F168" s="79">
        <v>153.29</v>
      </c>
      <c r="G168" s="79">
        <v>0.15</v>
      </c>
    </row>
    <row r="169" spans="1:7" x14ac:dyDescent="0.2">
      <c r="A169" s="75" t="s">
        <v>74</v>
      </c>
      <c r="B169" s="75" t="s">
        <v>119</v>
      </c>
      <c r="C169" s="75" t="s">
        <v>25</v>
      </c>
      <c r="D169" s="76" t="s">
        <v>8</v>
      </c>
      <c r="E169" s="79">
        <v>2E-3</v>
      </c>
      <c r="F169" s="79">
        <v>13.88</v>
      </c>
      <c r="G169" s="79">
        <v>0.03</v>
      </c>
    </row>
    <row r="170" spans="1:7" ht="25.5" x14ac:dyDescent="0.2">
      <c r="A170" s="75" t="s">
        <v>74</v>
      </c>
      <c r="B170" s="75" t="s">
        <v>289</v>
      </c>
      <c r="C170" s="75" t="s">
        <v>290</v>
      </c>
      <c r="D170" s="76" t="s">
        <v>12</v>
      </c>
      <c r="E170" s="79">
        <v>1.6999999999999999E-3</v>
      </c>
      <c r="F170" s="79">
        <v>67.91</v>
      </c>
      <c r="G170" s="79">
        <v>0.11</v>
      </c>
    </row>
    <row r="171" spans="1:7" ht="25.5" x14ac:dyDescent="0.2">
      <c r="A171" s="75" t="s">
        <v>74</v>
      </c>
      <c r="B171" s="75" t="s">
        <v>291</v>
      </c>
      <c r="C171" s="75" t="s">
        <v>292</v>
      </c>
      <c r="D171" s="76" t="s">
        <v>13</v>
      </c>
      <c r="E171" s="79">
        <v>1.4E-3</v>
      </c>
      <c r="F171" s="79">
        <v>24.04</v>
      </c>
      <c r="G171" s="79">
        <v>0.03</v>
      </c>
    </row>
    <row r="172" spans="1:7" ht="63.75" x14ac:dyDescent="0.2">
      <c r="A172" s="75" t="s">
        <v>74</v>
      </c>
      <c r="B172" s="75" t="s">
        <v>352</v>
      </c>
      <c r="C172" s="75" t="s">
        <v>353</v>
      </c>
      <c r="D172" s="76" t="s">
        <v>13</v>
      </c>
      <c r="E172" s="79">
        <v>1E-3</v>
      </c>
      <c r="F172" s="79">
        <v>30.18</v>
      </c>
      <c r="G172" s="79">
        <v>0.03</v>
      </c>
    </row>
    <row r="173" spans="1:7" ht="25.5" x14ac:dyDescent="0.2">
      <c r="A173" s="77" t="s">
        <v>117</v>
      </c>
      <c r="B173" s="77" t="s">
        <v>354</v>
      </c>
      <c r="C173" s="77" t="s">
        <v>355</v>
      </c>
      <c r="D173" s="78" t="s">
        <v>7</v>
      </c>
      <c r="E173" s="80">
        <v>1.2</v>
      </c>
      <c r="F173" s="80">
        <v>3.25</v>
      </c>
      <c r="G173" s="80">
        <v>3.89</v>
      </c>
    </row>
    <row r="175" spans="1:7" x14ac:dyDescent="0.2">
      <c r="A175" s="14" t="s">
        <v>15</v>
      </c>
      <c r="B175" s="68" t="s">
        <v>95</v>
      </c>
      <c r="C175" s="74" t="s">
        <v>2</v>
      </c>
      <c r="D175" s="68" t="s">
        <v>3</v>
      </c>
      <c r="E175" s="27" t="s">
        <v>4</v>
      </c>
      <c r="F175" s="27" t="s">
        <v>5</v>
      </c>
      <c r="G175" s="27" t="s">
        <v>10</v>
      </c>
    </row>
    <row r="176" spans="1:7" ht="38.25" x14ac:dyDescent="0.2">
      <c r="A176" s="26" t="s">
        <v>407</v>
      </c>
      <c r="B176" s="39">
        <v>72840</v>
      </c>
      <c r="C176" s="73" t="s">
        <v>157</v>
      </c>
      <c r="D176" s="26" t="s">
        <v>110</v>
      </c>
      <c r="E176" s="72">
        <v>1</v>
      </c>
      <c r="F176" s="71">
        <f>G176</f>
        <v>0.6</v>
      </c>
      <c r="G176" s="70">
        <v>0.6</v>
      </c>
    </row>
    <row r="177" spans="1:7" ht="63.75" x14ac:dyDescent="0.2">
      <c r="A177" s="75" t="s">
        <v>74</v>
      </c>
      <c r="B177" s="75" t="s">
        <v>310</v>
      </c>
      <c r="C177" s="75" t="s">
        <v>311</v>
      </c>
      <c r="D177" s="76" t="s">
        <v>12</v>
      </c>
      <c r="E177" s="79">
        <v>4.4999999999999997E-3</v>
      </c>
      <c r="F177" s="79">
        <v>118.34</v>
      </c>
      <c r="G177" s="79">
        <v>0.6</v>
      </c>
    </row>
    <row r="179" spans="1:7" x14ac:dyDescent="0.2">
      <c r="A179" s="14" t="s">
        <v>15</v>
      </c>
      <c r="B179" s="68" t="s">
        <v>95</v>
      </c>
      <c r="C179" s="74" t="s">
        <v>2</v>
      </c>
      <c r="D179" s="68" t="s">
        <v>3</v>
      </c>
      <c r="E179" s="27" t="s">
        <v>4</v>
      </c>
      <c r="F179" s="27" t="s">
        <v>5</v>
      </c>
      <c r="G179" s="27" t="s">
        <v>10</v>
      </c>
    </row>
    <row r="180" spans="1:7" ht="25.5" x14ac:dyDescent="0.2">
      <c r="A180" s="26" t="s">
        <v>408</v>
      </c>
      <c r="B180" s="39">
        <v>95996</v>
      </c>
      <c r="C180" s="73" t="s">
        <v>158</v>
      </c>
      <c r="D180" s="26" t="s">
        <v>110</v>
      </c>
      <c r="E180" s="72">
        <v>1</v>
      </c>
      <c r="F180" s="71">
        <f>G180</f>
        <v>697.27</v>
      </c>
      <c r="G180" s="70">
        <v>697.27</v>
      </c>
    </row>
    <row r="181" spans="1:7" ht="38.25" x14ac:dyDescent="0.2">
      <c r="A181" s="75" t="s">
        <v>74</v>
      </c>
      <c r="B181" s="75" t="s">
        <v>356</v>
      </c>
      <c r="C181" s="75" t="s">
        <v>357</v>
      </c>
      <c r="D181" s="76" t="s">
        <v>12</v>
      </c>
      <c r="E181" s="79">
        <v>3.3099999999999997E-2</v>
      </c>
      <c r="F181" s="79">
        <v>196.33</v>
      </c>
      <c r="G181" s="79">
        <v>6.5</v>
      </c>
    </row>
    <row r="182" spans="1:7" ht="38.25" x14ac:dyDescent="0.2">
      <c r="A182" s="75" t="s">
        <v>74</v>
      </c>
      <c r="B182" s="75" t="s">
        <v>358</v>
      </c>
      <c r="C182" s="75" t="s">
        <v>359</v>
      </c>
      <c r="D182" s="76" t="s">
        <v>13</v>
      </c>
      <c r="E182" s="79">
        <v>6.7799999999999999E-2</v>
      </c>
      <c r="F182" s="79">
        <v>77.75</v>
      </c>
      <c r="G182" s="79">
        <v>5.26</v>
      </c>
    </row>
    <row r="183" spans="1:7" x14ac:dyDescent="0.2">
      <c r="A183" s="75" t="s">
        <v>74</v>
      </c>
      <c r="B183" s="75" t="s">
        <v>360</v>
      </c>
      <c r="C183" s="75" t="s">
        <v>361</v>
      </c>
      <c r="D183" s="76" t="s">
        <v>8</v>
      </c>
      <c r="E183" s="79">
        <v>0.80720000000000003</v>
      </c>
      <c r="F183" s="79">
        <v>13.66</v>
      </c>
      <c r="G183" s="79">
        <v>11.02</v>
      </c>
    </row>
    <row r="184" spans="1:7" ht="63.75" x14ac:dyDescent="0.2">
      <c r="A184" s="75" t="s">
        <v>74</v>
      </c>
      <c r="B184" s="75" t="s">
        <v>362</v>
      </c>
      <c r="C184" s="75" t="s">
        <v>363</v>
      </c>
      <c r="D184" s="76" t="s">
        <v>12</v>
      </c>
      <c r="E184" s="79">
        <v>3.3099999999999997E-2</v>
      </c>
      <c r="F184" s="79">
        <v>151.76</v>
      </c>
      <c r="G184" s="79">
        <v>5.0199999999999996</v>
      </c>
    </row>
    <row r="185" spans="1:7" ht="51" x14ac:dyDescent="0.2">
      <c r="A185" s="75" t="s">
        <v>74</v>
      </c>
      <c r="B185" s="75" t="s">
        <v>364</v>
      </c>
      <c r="C185" s="75" t="s">
        <v>365</v>
      </c>
      <c r="D185" s="76" t="s">
        <v>12</v>
      </c>
      <c r="E185" s="79">
        <v>5.7500000000000002E-2</v>
      </c>
      <c r="F185" s="79">
        <v>120.34</v>
      </c>
      <c r="G185" s="79">
        <v>6.92</v>
      </c>
    </row>
    <row r="186" spans="1:7" ht="38.25" x14ac:dyDescent="0.2">
      <c r="A186" s="75" t="s">
        <v>74</v>
      </c>
      <c r="B186" s="75" t="s">
        <v>366</v>
      </c>
      <c r="C186" s="75" t="s">
        <v>367</v>
      </c>
      <c r="D186" s="76" t="s">
        <v>13</v>
      </c>
      <c r="E186" s="79">
        <v>4.3400000000000001E-2</v>
      </c>
      <c r="F186" s="79">
        <v>40.44</v>
      </c>
      <c r="G186" s="79">
        <v>1.75</v>
      </c>
    </row>
    <row r="187" spans="1:7" ht="38.25" x14ac:dyDescent="0.2">
      <c r="A187" s="75" t="s">
        <v>74</v>
      </c>
      <c r="B187" s="75" t="s">
        <v>368</v>
      </c>
      <c r="C187" s="75" t="s">
        <v>369</v>
      </c>
      <c r="D187" s="76" t="s">
        <v>13</v>
      </c>
      <c r="E187" s="79">
        <v>6.6799999999999998E-2</v>
      </c>
      <c r="F187" s="79">
        <v>25.96</v>
      </c>
      <c r="G187" s="79">
        <v>1.73</v>
      </c>
    </row>
    <row r="188" spans="1:7" ht="38.25" x14ac:dyDescent="0.2">
      <c r="A188" s="75" t="s">
        <v>74</v>
      </c>
      <c r="B188" s="75" t="s">
        <v>370</v>
      </c>
      <c r="C188" s="75" t="s">
        <v>371</v>
      </c>
      <c r="D188" s="76" t="s">
        <v>12</v>
      </c>
      <c r="E188" s="79">
        <v>3.4099999999999998E-2</v>
      </c>
      <c r="F188" s="79">
        <v>71.5</v>
      </c>
      <c r="G188" s="79">
        <v>2.44</v>
      </c>
    </row>
    <row r="189" spans="1:7" ht="51" x14ac:dyDescent="0.2">
      <c r="A189" s="75" t="s">
        <v>74</v>
      </c>
      <c r="B189" s="75" t="s">
        <v>295</v>
      </c>
      <c r="C189" s="75" t="s">
        <v>296</v>
      </c>
      <c r="D189" s="76" t="s">
        <v>12</v>
      </c>
      <c r="E189" s="79">
        <v>2.9899999999999999E-2</v>
      </c>
      <c r="F189" s="79">
        <v>118.9</v>
      </c>
      <c r="G189" s="79">
        <v>3.55</v>
      </c>
    </row>
    <row r="190" spans="1:7" ht="51" x14ac:dyDescent="0.2">
      <c r="A190" s="75" t="s">
        <v>74</v>
      </c>
      <c r="B190" s="75" t="s">
        <v>298</v>
      </c>
      <c r="C190" s="75" t="s">
        <v>299</v>
      </c>
      <c r="D190" s="76" t="s">
        <v>13</v>
      </c>
      <c r="E190" s="79">
        <v>0.1719</v>
      </c>
      <c r="F190" s="79">
        <v>43.09</v>
      </c>
      <c r="G190" s="79">
        <v>7.41</v>
      </c>
    </row>
    <row r="191" spans="1:7" ht="38.25" x14ac:dyDescent="0.2">
      <c r="A191" s="77" t="s">
        <v>117</v>
      </c>
      <c r="B191" s="77" t="s">
        <v>372</v>
      </c>
      <c r="C191" s="77" t="s">
        <v>373</v>
      </c>
      <c r="D191" s="78" t="s">
        <v>374</v>
      </c>
      <c r="E191" s="80">
        <v>2.5548000000000002</v>
      </c>
      <c r="F191" s="80">
        <v>204.99</v>
      </c>
      <c r="G191" s="80">
        <v>523.72</v>
      </c>
    </row>
    <row r="193" spans="1:7" x14ac:dyDescent="0.2">
      <c r="A193" s="14" t="s">
        <v>15</v>
      </c>
      <c r="B193" s="68" t="s">
        <v>95</v>
      </c>
      <c r="C193" s="74" t="s">
        <v>2</v>
      </c>
      <c r="D193" s="68" t="s">
        <v>3</v>
      </c>
      <c r="E193" s="27" t="s">
        <v>4</v>
      </c>
      <c r="F193" s="27" t="s">
        <v>5</v>
      </c>
      <c r="G193" s="27" t="s">
        <v>10</v>
      </c>
    </row>
    <row r="194" spans="1:7" ht="25.5" x14ac:dyDescent="0.2">
      <c r="A194" s="26" t="s">
        <v>409</v>
      </c>
      <c r="B194" s="39">
        <v>95303</v>
      </c>
      <c r="C194" s="73" t="s">
        <v>159</v>
      </c>
      <c r="D194" s="26" t="s">
        <v>110</v>
      </c>
      <c r="E194" s="72">
        <v>1</v>
      </c>
      <c r="F194" s="71">
        <f>G194</f>
        <v>1</v>
      </c>
      <c r="G194" s="70">
        <v>1</v>
      </c>
    </row>
    <row r="195" spans="1:7" ht="63.75" x14ac:dyDescent="0.2">
      <c r="A195" s="75" t="s">
        <v>74</v>
      </c>
      <c r="B195" s="75" t="s">
        <v>362</v>
      </c>
      <c r="C195" s="75" t="s">
        <v>363</v>
      </c>
      <c r="D195" s="76" t="s">
        <v>12</v>
      </c>
      <c r="E195" s="79">
        <v>5.9172000000000001E-3</v>
      </c>
      <c r="F195" s="79">
        <v>151.76</v>
      </c>
      <c r="G195" s="79">
        <v>1</v>
      </c>
    </row>
    <row r="197" spans="1:7" x14ac:dyDescent="0.2">
      <c r="A197" s="14" t="s">
        <v>15</v>
      </c>
      <c r="B197" s="68" t="s">
        <v>95</v>
      </c>
      <c r="C197" s="74" t="s">
        <v>2</v>
      </c>
      <c r="D197" s="68" t="s">
        <v>3</v>
      </c>
      <c r="E197" s="27" t="s">
        <v>4</v>
      </c>
      <c r="F197" s="27" t="s">
        <v>5</v>
      </c>
      <c r="G197" s="27" t="s">
        <v>10</v>
      </c>
    </row>
    <row r="198" spans="1:7" ht="24.75" customHeight="1" x14ac:dyDescent="0.2">
      <c r="A198" s="26" t="s">
        <v>109</v>
      </c>
      <c r="B198" s="39">
        <v>34723</v>
      </c>
      <c r="C198" s="73" t="s">
        <v>163</v>
      </c>
      <c r="D198" s="26" t="s">
        <v>110</v>
      </c>
      <c r="E198" s="72">
        <v>1</v>
      </c>
      <c r="F198" s="71">
        <f>G198</f>
        <v>861.92</v>
      </c>
      <c r="G198" s="70">
        <v>861.92</v>
      </c>
    </row>
    <row r="199" spans="1:7" ht="25.5" x14ac:dyDescent="0.2">
      <c r="A199" s="77" t="s">
        <v>117</v>
      </c>
      <c r="B199" s="77">
        <v>34723</v>
      </c>
      <c r="C199" s="77" t="s">
        <v>163</v>
      </c>
      <c r="D199" s="78" t="s">
        <v>131</v>
      </c>
      <c r="E199" s="212">
        <v>1</v>
      </c>
      <c r="F199" s="80">
        <v>861.92</v>
      </c>
      <c r="G199" s="80">
        <v>861.92</v>
      </c>
    </row>
    <row r="201" spans="1:7" x14ac:dyDescent="0.2">
      <c r="A201" s="14" t="s">
        <v>15</v>
      </c>
      <c r="B201" s="68" t="s">
        <v>95</v>
      </c>
      <c r="C201" s="74" t="s">
        <v>2</v>
      </c>
      <c r="D201" s="68" t="s">
        <v>3</v>
      </c>
      <c r="E201" s="27" t="s">
        <v>4</v>
      </c>
      <c r="F201" s="27" t="s">
        <v>5</v>
      </c>
      <c r="G201" s="27" t="s">
        <v>10</v>
      </c>
    </row>
    <row r="202" spans="1:7" ht="32.25" customHeight="1" x14ac:dyDescent="0.2">
      <c r="A202" s="26" t="s">
        <v>410</v>
      </c>
      <c r="B202" s="39">
        <v>93358</v>
      </c>
      <c r="C202" s="73" t="s">
        <v>164</v>
      </c>
      <c r="D202" s="26" t="s">
        <v>110</v>
      </c>
      <c r="E202" s="72">
        <v>1</v>
      </c>
      <c r="F202" s="71">
        <f>G202</f>
        <v>59.67</v>
      </c>
      <c r="G202" s="70">
        <v>59.67</v>
      </c>
    </row>
    <row r="203" spans="1:7" x14ac:dyDescent="0.2">
      <c r="A203" s="75" t="s">
        <v>74</v>
      </c>
      <c r="B203" s="75" t="s">
        <v>119</v>
      </c>
      <c r="C203" s="75" t="s">
        <v>25</v>
      </c>
      <c r="D203" s="76" t="s">
        <v>8</v>
      </c>
      <c r="E203" s="79">
        <v>3.956</v>
      </c>
      <c r="F203" s="79">
        <v>13.88</v>
      </c>
      <c r="G203" s="79">
        <v>59.67</v>
      </c>
    </row>
    <row r="205" spans="1:7" x14ac:dyDescent="0.2">
      <c r="A205" s="14" t="s">
        <v>15</v>
      </c>
      <c r="B205" s="68" t="s">
        <v>95</v>
      </c>
      <c r="C205" s="74" t="s">
        <v>2</v>
      </c>
      <c r="D205" s="68" t="s">
        <v>3</v>
      </c>
      <c r="E205" s="27" t="s">
        <v>4</v>
      </c>
      <c r="F205" s="27" t="s">
        <v>5</v>
      </c>
      <c r="G205" s="27" t="s">
        <v>10</v>
      </c>
    </row>
    <row r="206" spans="1:7" ht="25.5" x14ac:dyDescent="0.2">
      <c r="A206" s="26" t="s">
        <v>411</v>
      </c>
      <c r="B206" s="39">
        <v>21013</v>
      </c>
      <c r="C206" s="73" t="s">
        <v>166</v>
      </c>
      <c r="D206" s="26" t="s">
        <v>6</v>
      </c>
      <c r="E206" s="72">
        <v>1</v>
      </c>
      <c r="F206" s="71">
        <f>G206</f>
        <v>34.74</v>
      </c>
      <c r="G206" s="70">
        <v>34.74</v>
      </c>
    </row>
    <row r="207" spans="1:7" ht="25.5" x14ac:dyDescent="0.2">
      <c r="A207" s="77" t="s">
        <v>117</v>
      </c>
      <c r="B207" s="77">
        <v>21013</v>
      </c>
      <c r="C207" s="77" t="s">
        <v>166</v>
      </c>
      <c r="D207" s="78" t="s">
        <v>152</v>
      </c>
      <c r="E207" s="212">
        <v>1</v>
      </c>
      <c r="F207" s="80">
        <v>34.74</v>
      </c>
      <c r="G207" s="80">
        <v>34.74</v>
      </c>
    </row>
    <row r="209" spans="1:7" x14ac:dyDescent="0.2">
      <c r="A209" s="14" t="s">
        <v>15</v>
      </c>
      <c r="B209" s="68" t="s">
        <v>95</v>
      </c>
      <c r="C209" s="74" t="s">
        <v>2</v>
      </c>
      <c r="D209" s="68" t="s">
        <v>3</v>
      </c>
      <c r="E209" s="27" t="s">
        <v>4</v>
      </c>
      <c r="F209" s="27" t="s">
        <v>5</v>
      </c>
      <c r="G209" s="27" t="s">
        <v>10</v>
      </c>
    </row>
    <row r="210" spans="1:7" ht="41.25" customHeight="1" x14ac:dyDescent="0.2">
      <c r="A210" s="26" t="s">
        <v>412</v>
      </c>
      <c r="B210" s="39">
        <v>94963</v>
      </c>
      <c r="C210" s="73" t="s">
        <v>167</v>
      </c>
      <c r="D210" s="26" t="s">
        <v>110</v>
      </c>
      <c r="E210" s="72">
        <v>1</v>
      </c>
      <c r="F210" s="71">
        <f>G210</f>
        <v>281.2</v>
      </c>
      <c r="G210" s="70">
        <v>281.2</v>
      </c>
    </row>
    <row r="211" spans="1:7" x14ac:dyDescent="0.2">
      <c r="A211" s="75" t="s">
        <v>74</v>
      </c>
      <c r="B211" s="75" t="s">
        <v>119</v>
      </c>
      <c r="C211" s="75" t="s">
        <v>25</v>
      </c>
      <c r="D211" s="76" t="s">
        <v>8</v>
      </c>
      <c r="E211" s="79">
        <v>2.33</v>
      </c>
      <c r="F211" s="79">
        <v>13.88</v>
      </c>
      <c r="G211" s="79">
        <v>32.340000000000003</v>
      </c>
    </row>
    <row r="212" spans="1:7" ht="25.5" x14ac:dyDescent="0.2">
      <c r="A212" s="75" t="s">
        <v>74</v>
      </c>
      <c r="B212" s="75" t="s">
        <v>375</v>
      </c>
      <c r="C212" s="75" t="s">
        <v>376</v>
      </c>
      <c r="D212" s="76" t="s">
        <v>8</v>
      </c>
      <c r="E212" s="79">
        <v>1.47</v>
      </c>
      <c r="F212" s="79">
        <v>14.26</v>
      </c>
      <c r="G212" s="79">
        <v>20.96</v>
      </c>
    </row>
    <row r="213" spans="1:7" ht="51" x14ac:dyDescent="0.2">
      <c r="A213" s="75" t="s">
        <v>74</v>
      </c>
      <c r="B213" s="75" t="s">
        <v>377</v>
      </c>
      <c r="C213" s="75" t="s">
        <v>378</v>
      </c>
      <c r="D213" s="76" t="s">
        <v>12</v>
      </c>
      <c r="E213" s="79">
        <v>0.76</v>
      </c>
      <c r="F213" s="79">
        <v>1.02</v>
      </c>
      <c r="G213" s="79">
        <v>0.77</v>
      </c>
    </row>
    <row r="214" spans="1:7" ht="51" x14ac:dyDescent="0.2">
      <c r="A214" s="75" t="s">
        <v>74</v>
      </c>
      <c r="B214" s="75" t="s">
        <v>379</v>
      </c>
      <c r="C214" s="75" t="s">
        <v>380</v>
      </c>
      <c r="D214" s="76" t="s">
        <v>13</v>
      </c>
      <c r="E214" s="79">
        <v>0.71</v>
      </c>
      <c r="F214" s="79">
        <v>0.25</v>
      </c>
      <c r="G214" s="79">
        <v>0.17</v>
      </c>
    </row>
    <row r="215" spans="1:7" ht="25.5" x14ac:dyDescent="0.2">
      <c r="A215" s="77" t="s">
        <v>117</v>
      </c>
      <c r="B215" s="77" t="s">
        <v>338</v>
      </c>
      <c r="C215" s="77" t="s">
        <v>339</v>
      </c>
      <c r="D215" s="78" t="s">
        <v>141</v>
      </c>
      <c r="E215" s="80">
        <v>0.83599999999999997</v>
      </c>
      <c r="F215" s="80">
        <v>59.8</v>
      </c>
      <c r="G215" s="80">
        <v>49.99</v>
      </c>
    </row>
    <row r="216" spans="1:7" x14ac:dyDescent="0.2">
      <c r="A216" s="77" t="s">
        <v>117</v>
      </c>
      <c r="B216" s="77" t="s">
        <v>381</v>
      </c>
      <c r="C216" s="77" t="s">
        <v>382</v>
      </c>
      <c r="D216" s="78" t="s">
        <v>7</v>
      </c>
      <c r="E216" s="80">
        <v>273.06</v>
      </c>
      <c r="F216" s="80">
        <v>0.52</v>
      </c>
      <c r="G216" s="80">
        <v>140.68</v>
      </c>
    </row>
    <row r="217" spans="1:7" ht="25.5" x14ac:dyDescent="0.2">
      <c r="A217" s="77" t="s">
        <v>117</v>
      </c>
      <c r="B217" s="77" t="s">
        <v>383</v>
      </c>
      <c r="C217" s="77" t="s">
        <v>384</v>
      </c>
      <c r="D217" s="78" t="s">
        <v>141</v>
      </c>
      <c r="E217" s="80">
        <v>0.57899999999999996</v>
      </c>
      <c r="F217" s="80">
        <v>39.14</v>
      </c>
      <c r="G217" s="80">
        <v>22.66</v>
      </c>
    </row>
    <row r="219" spans="1:7" x14ac:dyDescent="0.2">
      <c r="A219" s="14" t="s">
        <v>15</v>
      </c>
      <c r="B219" s="68" t="s">
        <v>95</v>
      </c>
      <c r="C219" s="74" t="s">
        <v>2</v>
      </c>
      <c r="D219" s="68" t="s">
        <v>3</v>
      </c>
      <c r="E219" s="27" t="s">
        <v>4</v>
      </c>
      <c r="F219" s="27" t="s">
        <v>5</v>
      </c>
      <c r="G219" s="27" t="s">
        <v>10</v>
      </c>
    </row>
    <row r="220" spans="1:7" ht="27.75" customHeight="1" x14ac:dyDescent="0.2">
      <c r="A220" s="26" t="s">
        <v>413</v>
      </c>
      <c r="B220" s="39" t="s">
        <v>168</v>
      </c>
      <c r="C220" s="73" t="s">
        <v>169</v>
      </c>
      <c r="D220" s="26" t="s">
        <v>110</v>
      </c>
      <c r="E220" s="72">
        <v>1</v>
      </c>
      <c r="F220" s="71">
        <f>G220</f>
        <v>99.68</v>
      </c>
      <c r="G220" s="70">
        <v>99.68</v>
      </c>
    </row>
    <row r="221" spans="1:7" x14ac:dyDescent="0.2">
      <c r="A221" s="75" t="s">
        <v>74</v>
      </c>
      <c r="B221" s="75" t="s">
        <v>118</v>
      </c>
      <c r="C221" s="75" t="s">
        <v>26</v>
      </c>
      <c r="D221" s="76" t="s">
        <v>8</v>
      </c>
      <c r="E221" s="79">
        <v>19.09</v>
      </c>
      <c r="F221" s="79">
        <v>1.52</v>
      </c>
      <c r="G221" s="79">
        <v>28.97</v>
      </c>
    </row>
    <row r="222" spans="1:7" x14ac:dyDescent="0.2">
      <c r="A222" s="75" t="s">
        <v>74</v>
      </c>
      <c r="B222" s="75" t="s">
        <v>119</v>
      </c>
      <c r="C222" s="75" t="s">
        <v>25</v>
      </c>
      <c r="D222" s="76" t="s">
        <v>8</v>
      </c>
      <c r="E222" s="79">
        <v>15.09</v>
      </c>
      <c r="F222" s="79">
        <v>4.1399999999999997</v>
      </c>
      <c r="G222" s="79">
        <v>62.47</v>
      </c>
    </row>
    <row r="223" spans="1:7" ht="38.25" x14ac:dyDescent="0.2">
      <c r="A223" s="75" t="s">
        <v>74</v>
      </c>
      <c r="B223" s="75" t="s">
        <v>385</v>
      </c>
      <c r="C223" s="75" t="s">
        <v>386</v>
      </c>
      <c r="D223" s="76" t="s">
        <v>12</v>
      </c>
      <c r="E223" s="79">
        <v>1.1200000000000001</v>
      </c>
      <c r="F223" s="79">
        <v>0.28000000000000003</v>
      </c>
      <c r="G223" s="79">
        <v>0.3</v>
      </c>
    </row>
    <row r="225" spans="1:7" x14ac:dyDescent="0.2">
      <c r="A225" s="14" t="s">
        <v>15</v>
      </c>
      <c r="B225" s="68" t="s">
        <v>95</v>
      </c>
      <c r="C225" s="74" t="s">
        <v>2</v>
      </c>
      <c r="D225" s="68" t="s">
        <v>3</v>
      </c>
      <c r="E225" s="27" t="s">
        <v>4</v>
      </c>
      <c r="F225" s="27" t="s">
        <v>5</v>
      </c>
      <c r="G225" s="27" t="s">
        <v>10</v>
      </c>
    </row>
    <row r="226" spans="1:7" ht="25.5" x14ac:dyDescent="0.2">
      <c r="A226" s="26" t="s">
        <v>414</v>
      </c>
      <c r="B226" s="39">
        <v>72947</v>
      </c>
      <c r="C226" s="73" t="s">
        <v>170</v>
      </c>
      <c r="D226" s="26" t="s">
        <v>110</v>
      </c>
      <c r="E226" s="72">
        <v>1</v>
      </c>
      <c r="F226" s="71">
        <f>G226</f>
        <v>26.42</v>
      </c>
      <c r="G226" s="70">
        <v>26.42</v>
      </c>
    </row>
    <row r="227" spans="1:7" ht="63.75" x14ac:dyDescent="0.2">
      <c r="A227" s="75" t="s">
        <v>74</v>
      </c>
      <c r="B227" s="75" t="s">
        <v>310</v>
      </c>
      <c r="C227" s="75" t="s">
        <v>311</v>
      </c>
      <c r="D227" s="76" t="s">
        <v>12</v>
      </c>
      <c r="E227" s="79">
        <v>3.333E-3</v>
      </c>
      <c r="F227" s="79">
        <v>118.34</v>
      </c>
      <c r="G227" s="79">
        <v>0.39</v>
      </c>
    </row>
    <row r="228" spans="1:7" x14ac:dyDescent="0.2">
      <c r="A228" s="75" t="s">
        <v>74</v>
      </c>
      <c r="B228" s="75" t="s">
        <v>119</v>
      </c>
      <c r="C228" s="75" t="s">
        <v>25</v>
      </c>
      <c r="D228" s="76" t="s">
        <v>8</v>
      </c>
      <c r="E228" s="79">
        <v>3.3329999999999999E-2</v>
      </c>
      <c r="F228" s="79">
        <v>13.88</v>
      </c>
      <c r="G228" s="79">
        <v>0.46</v>
      </c>
    </row>
    <row r="229" spans="1:7" ht="38.25" x14ac:dyDescent="0.2">
      <c r="A229" s="75" t="s">
        <v>74</v>
      </c>
      <c r="B229" s="75" t="s">
        <v>387</v>
      </c>
      <c r="C229" s="75" t="s">
        <v>388</v>
      </c>
      <c r="D229" s="76" t="s">
        <v>12</v>
      </c>
      <c r="E229" s="79">
        <v>3.333E-3</v>
      </c>
      <c r="F229" s="79">
        <v>89.65</v>
      </c>
      <c r="G229" s="79">
        <v>0.28999999999999998</v>
      </c>
    </row>
    <row r="230" spans="1:7" x14ac:dyDescent="0.2">
      <c r="A230" s="77" t="s">
        <v>117</v>
      </c>
      <c r="B230" s="77" t="s">
        <v>389</v>
      </c>
      <c r="C230" s="77" t="s">
        <v>390</v>
      </c>
      <c r="D230" s="78" t="s">
        <v>391</v>
      </c>
      <c r="E230" s="80">
        <v>0.13</v>
      </c>
      <c r="F230" s="80">
        <v>9.02</v>
      </c>
      <c r="G230" s="80">
        <v>1.17</v>
      </c>
    </row>
    <row r="231" spans="1:7" ht="25.5" x14ac:dyDescent="0.2">
      <c r="A231" s="77" t="s">
        <v>117</v>
      </c>
      <c r="B231" s="77" t="s">
        <v>392</v>
      </c>
      <c r="C231" s="77" t="s">
        <v>393</v>
      </c>
      <c r="D231" s="78" t="s">
        <v>391</v>
      </c>
      <c r="E231" s="80">
        <v>0.6</v>
      </c>
      <c r="F231" s="80">
        <v>9.32</v>
      </c>
      <c r="G231" s="80">
        <v>5.58</v>
      </c>
    </row>
    <row r="232" spans="1:7" x14ac:dyDescent="0.2">
      <c r="A232" s="77" t="s">
        <v>117</v>
      </c>
      <c r="B232" s="77" t="s">
        <v>394</v>
      </c>
      <c r="C232" s="77" t="s">
        <v>395</v>
      </c>
      <c r="D232" s="78" t="s">
        <v>391</v>
      </c>
      <c r="E232" s="80">
        <v>0.03</v>
      </c>
      <c r="F232" s="80">
        <v>10.97</v>
      </c>
      <c r="G232" s="80">
        <v>0.32</v>
      </c>
    </row>
    <row r="233" spans="1:7" ht="25.5" x14ac:dyDescent="0.2">
      <c r="A233" s="77" t="s">
        <v>117</v>
      </c>
      <c r="B233" s="77" t="s">
        <v>396</v>
      </c>
      <c r="C233" s="77" t="s">
        <v>397</v>
      </c>
      <c r="D233" s="78" t="s">
        <v>7</v>
      </c>
      <c r="E233" s="80">
        <v>2.14</v>
      </c>
      <c r="F233" s="80">
        <v>6.74</v>
      </c>
      <c r="G233" s="80">
        <v>14.43</v>
      </c>
    </row>
  </sheetData>
  <mergeCells count="2">
    <mergeCell ref="A8:G8"/>
    <mergeCell ref="A11:G11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8BAA-B69E-4784-9D39-78276DAA614D}">
  <sheetPr>
    <tabColor theme="5" tint="-0.249977111117893"/>
  </sheetPr>
  <dimension ref="A1:I30"/>
  <sheetViews>
    <sheetView zoomScale="80" zoomScaleNormal="80" workbookViewId="0">
      <selection activeCell="Q17" sqref="Q17"/>
    </sheetView>
  </sheetViews>
  <sheetFormatPr defaultRowHeight="15" x14ac:dyDescent="0.25"/>
  <cols>
    <col min="1" max="1" width="9.28515625" style="46" customWidth="1"/>
    <col min="2" max="2" width="37" style="46" customWidth="1"/>
    <col min="3" max="3" width="5.28515625" style="46" bestFit="1" customWidth="1"/>
    <col min="4" max="4" width="11.7109375" style="46" customWidth="1"/>
    <col min="5" max="5" width="11.42578125" style="46" customWidth="1"/>
    <col min="6" max="7" width="12.28515625" style="46" customWidth="1"/>
    <col min="8" max="8" width="13.5703125" style="46" customWidth="1"/>
    <col min="9" max="16384" width="9.140625" style="46"/>
  </cols>
  <sheetData>
    <row r="1" spans="1:9" x14ac:dyDescent="0.25">
      <c r="A1"/>
      <c r="B1"/>
      <c r="C1"/>
      <c r="D1"/>
      <c r="E1"/>
      <c r="F1"/>
      <c r="G1"/>
      <c r="H1"/>
    </row>
    <row r="2" spans="1:9" x14ac:dyDescent="0.25">
      <c r="A2"/>
      <c r="B2"/>
      <c r="C2"/>
      <c r="D2"/>
      <c r="E2"/>
      <c r="F2"/>
      <c r="G2"/>
      <c r="H2"/>
    </row>
    <row r="3" spans="1:9" x14ac:dyDescent="0.25">
      <c r="A3"/>
      <c r="B3"/>
      <c r="C3"/>
      <c r="D3"/>
      <c r="E3"/>
      <c r="F3"/>
      <c r="G3"/>
      <c r="H3"/>
    </row>
    <row r="4" spans="1:9" x14ac:dyDescent="0.25">
      <c r="A4"/>
      <c r="B4"/>
      <c r="C4"/>
      <c r="D4"/>
      <c r="E4"/>
      <c r="F4"/>
      <c r="G4"/>
      <c r="H4"/>
    </row>
    <row r="5" spans="1:9" ht="15.75" x14ac:dyDescent="0.25">
      <c r="A5"/>
      <c r="B5"/>
      <c r="C5" s="84"/>
      <c r="D5"/>
      <c r="E5"/>
      <c r="F5"/>
      <c r="G5"/>
      <c r="H5"/>
    </row>
    <row r="6" spans="1:9" x14ac:dyDescent="0.25">
      <c r="A6"/>
      <c r="B6"/>
      <c r="C6"/>
      <c r="D6"/>
      <c r="E6"/>
      <c r="F6"/>
      <c r="G6"/>
      <c r="H6"/>
    </row>
    <row r="7" spans="1:9" ht="16.5" x14ac:dyDescent="0.3">
      <c r="A7" s="23" t="s">
        <v>415</v>
      </c>
      <c r="B7"/>
      <c r="C7"/>
      <c r="D7"/>
      <c r="E7"/>
      <c r="F7"/>
      <c r="G7"/>
      <c r="H7" s="47"/>
    </row>
    <row r="8" spans="1:9" ht="16.5" customHeight="1" x14ac:dyDescent="0.25">
      <c r="A8" s="350" t="s">
        <v>416</v>
      </c>
      <c r="B8" s="350"/>
      <c r="C8" s="350"/>
      <c r="D8" s="350"/>
      <c r="E8" s="350"/>
      <c r="F8" s="350"/>
      <c r="G8" s="350"/>
      <c r="H8" s="350"/>
    </row>
    <row r="9" spans="1:9" ht="16.5" x14ac:dyDescent="0.3">
      <c r="A9" s="23" t="s">
        <v>417</v>
      </c>
      <c r="B9" s="20"/>
      <c r="C9" s="20"/>
      <c r="D9" s="20"/>
      <c r="E9" s="20"/>
      <c r="F9" s="20"/>
      <c r="G9" s="20"/>
      <c r="H9" s="48"/>
    </row>
    <row r="10" spans="1:9" ht="28.5" customHeight="1" x14ac:dyDescent="0.25">
      <c r="A10" s="371" t="s">
        <v>97</v>
      </c>
      <c r="B10" s="371"/>
      <c r="C10" s="371"/>
      <c r="D10" s="371"/>
      <c r="E10" s="371"/>
      <c r="F10" s="371"/>
      <c r="G10" s="371"/>
      <c r="H10" s="371"/>
      <c r="I10" s="49"/>
    </row>
    <row r="11" spans="1:9" ht="16.5" customHeight="1" x14ac:dyDescent="0.25">
      <c r="A11" s="48"/>
      <c r="B11" s="48"/>
      <c r="C11" s="48"/>
      <c r="E11" s="21"/>
      <c r="F11" s="22"/>
      <c r="G11" s="22"/>
      <c r="I11" s="49"/>
    </row>
    <row r="12" spans="1:9" ht="16.5" customHeight="1" x14ac:dyDescent="0.3">
      <c r="A12" s="48"/>
      <c r="B12" s="48"/>
      <c r="C12" s="48"/>
      <c r="F12" s="50"/>
      <c r="G12" s="50"/>
      <c r="I12" s="49"/>
    </row>
    <row r="13" spans="1:9" ht="16.5" thickBot="1" x14ac:dyDescent="0.3">
      <c r="A13" s="51"/>
      <c r="B13" s="372"/>
      <c r="C13" s="372"/>
      <c r="D13" s="372"/>
      <c r="E13" s="372"/>
      <c r="F13" s="372"/>
      <c r="G13" s="372"/>
      <c r="H13" s="372"/>
    </row>
    <row r="14" spans="1:9" ht="16.5" x14ac:dyDescent="0.25">
      <c r="A14" s="373" t="s">
        <v>98</v>
      </c>
      <c r="B14" s="375" t="s">
        <v>99</v>
      </c>
      <c r="C14" s="52" t="s">
        <v>100</v>
      </c>
      <c r="D14" s="53" t="s">
        <v>101</v>
      </c>
      <c r="E14" s="53"/>
      <c r="F14" s="54"/>
      <c r="G14" s="54"/>
      <c r="H14" s="377" t="s">
        <v>102</v>
      </c>
    </row>
    <row r="15" spans="1:9" ht="16.5" x14ac:dyDescent="0.25">
      <c r="A15" s="374"/>
      <c r="B15" s="376"/>
      <c r="C15" s="55" t="s">
        <v>103</v>
      </c>
      <c r="D15" s="56" t="s">
        <v>125</v>
      </c>
      <c r="E15" s="56" t="s">
        <v>126</v>
      </c>
      <c r="F15" s="56" t="s">
        <v>127</v>
      </c>
      <c r="G15" s="56" t="s">
        <v>128</v>
      </c>
      <c r="H15" s="378"/>
    </row>
    <row r="16" spans="1:9" ht="16.5" x14ac:dyDescent="0.25">
      <c r="A16" s="379">
        <v>1</v>
      </c>
      <c r="B16" s="381" t="str">
        <f>'Planilha Orçamentária'!D16</f>
        <v>SERVIÇOS PRELIMINARES</v>
      </c>
      <c r="C16" s="57" t="s">
        <v>100</v>
      </c>
      <c r="D16" s="58">
        <v>1</v>
      </c>
      <c r="E16" s="58"/>
      <c r="F16" s="58"/>
      <c r="G16" s="97"/>
      <c r="H16" s="59">
        <f>SUM(D16:G16)</f>
        <v>1</v>
      </c>
    </row>
    <row r="17" spans="1:8" ht="16.5" x14ac:dyDescent="0.25">
      <c r="A17" s="380"/>
      <c r="B17" s="382"/>
      <c r="C17" s="60" t="s">
        <v>104</v>
      </c>
      <c r="D17" s="61">
        <f>D16*H17</f>
        <v>56310.499999999993</v>
      </c>
      <c r="E17" s="61"/>
      <c r="F17" s="61"/>
      <c r="G17" s="98"/>
      <c r="H17" s="62">
        <f>'Planilha Orçamentária'!I16</f>
        <v>56310.499999999993</v>
      </c>
    </row>
    <row r="18" spans="1:8" ht="16.5" x14ac:dyDescent="0.25">
      <c r="A18" s="379">
        <v>2</v>
      </c>
      <c r="B18" s="381" t="str">
        <f>'Planilha Orçamentária'!D21</f>
        <v>TERRAPLENAGEM</v>
      </c>
      <c r="C18" s="57" t="s">
        <v>100</v>
      </c>
      <c r="D18" s="58">
        <v>0.5</v>
      </c>
      <c r="E18" s="58">
        <v>0.5</v>
      </c>
      <c r="F18" s="58"/>
      <c r="G18" s="97"/>
      <c r="H18" s="59">
        <f>SUM(D18:G18)</f>
        <v>1</v>
      </c>
    </row>
    <row r="19" spans="1:8" ht="16.5" x14ac:dyDescent="0.25">
      <c r="A19" s="380"/>
      <c r="B19" s="382"/>
      <c r="C19" s="60" t="s">
        <v>104</v>
      </c>
      <c r="D19" s="61">
        <f>D18*$H$19</f>
        <v>45575.594999999994</v>
      </c>
      <c r="E19" s="61">
        <f>E18*$H$19</f>
        <v>45575.594999999994</v>
      </c>
      <c r="F19" s="61"/>
      <c r="G19" s="98"/>
      <c r="H19" s="62">
        <f>'Planilha Orçamentária'!I21</f>
        <v>91151.189999999988</v>
      </c>
    </row>
    <row r="20" spans="1:8" ht="16.5" x14ac:dyDescent="0.25">
      <c r="A20" s="379">
        <v>3</v>
      </c>
      <c r="B20" s="381" t="str">
        <f>'Planilha Orçamentária'!D27</f>
        <v>DRENAGEM SUPERFICIAL</v>
      </c>
      <c r="C20" s="57" t="s">
        <v>100</v>
      </c>
      <c r="D20" s="58"/>
      <c r="E20" s="58">
        <v>0.5</v>
      </c>
      <c r="F20" s="58">
        <v>0.5</v>
      </c>
      <c r="G20" s="97"/>
      <c r="H20" s="59">
        <f>SUM(D20:G20)</f>
        <v>1</v>
      </c>
    </row>
    <row r="21" spans="1:8" ht="16.5" x14ac:dyDescent="0.25">
      <c r="A21" s="380"/>
      <c r="B21" s="382"/>
      <c r="C21" s="60" t="s">
        <v>104</v>
      </c>
      <c r="D21" s="61"/>
      <c r="E21" s="61">
        <f>E20*$H$21</f>
        <v>96867.17</v>
      </c>
      <c r="F21" s="61">
        <f>F20*$H$21</f>
        <v>96867.17</v>
      </c>
      <c r="G21" s="98"/>
      <c r="H21" s="62">
        <f>'Planilha Orçamentária'!I27</f>
        <v>193734.34</v>
      </c>
    </row>
    <row r="22" spans="1:8" ht="16.5" customHeight="1" x14ac:dyDescent="0.25">
      <c r="A22" s="379">
        <v>4</v>
      </c>
      <c r="B22" s="381" t="str">
        <f>'Planilha Orçamentária'!D34</f>
        <v>PAVIMENTAÇÃO</v>
      </c>
      <c r="C22" s="57" t="s">
        <v>100</v>
      </c>
      <c r="D22" s="58"/>
      <c r="E22" s="58"/>
      <c r="F22" s="58">
        <v>0.5</v>
      </c>
      <c r="G22" s="97">
        <v>0.5</v>
      </c>
      <c r="H22" s="59">
        <f>SUM(D22:G22)</f>
        <v>1</v>
      </c>
    </row>
    <row r="23" spans="1:8" ht="16.5" customHeight="1" x14ac:dyDescent="0.25">
      <c r="A23" s="380"/>
      <c r="B23" s="382"/>
      <c r="C23" s="60" t="s">
        <v>104</v>
      </c>
      <c r="D23" s="61"/>
      <c r="E23" s="61"/>
      <c r="F23" s="61">
        <f>F22*$H$23</f>
        <v>228199.845</v>
      </c>
      <c r="G23" s="61">
        <f>G22*$H$23</f>
        <v>228199.845</v>
      </c>
      <c r="H23" s="62">
        <f>'Planilha Orçamentária'!I34</f>
        <v>456399.69</v>
      </c>
    </row>
    <row r="24" spans="1:8" ht="16.5" customHeight="1" x14ac:dyDescent="0.25">
      <c r="A24" s="379">
        <v>5</v>
      </c>
      <c r="B24" s="381" t="str">
        <f>'Planilha Orçamentária'!D39</f>
        <v>SINALIZAÇÃO HORIZONTAL E VERTICAL</v>
      </c>
      <c r="C24" s="57" t="s">
        <v>100</v>
      </c>
      <c r="D24" s="58"/>
      <c r="E24" s="58"/>
      <c r="F24" s="58"/>
      <c r="G24" s="97">
        <v>1</v>
      </c>
      <c r="H24" s="59">
        <f>SUM(D24:G24)</f>
        <v>1</v>
      </c>
    </row>
    <row r="25" spans="1:8" ht="16.5" customHeight="1" thickBot="1" x14ac:dyDescent="0.3">
      <c r="A25" s="380"/>
      <c r="B25" s="382"/>
      <c r="C25" s="60" t="s">
        <v>104</v>
      </c>
      <c r="D25" s="61"/>
      <c r="E25" s="61"/>
      <c r="F25" s="61"/>
      <c r="G25" s="61">
        <f>$H$25*G24</f>
        <v>80558.33</v>
      </c>
      <c r="H25" s="62">
        <f>'Planilha Orçamentária'!I39</f>
        <v>80558.33</v>
      </c>
    </row>
    <row r="26" spans="1:8" ht="17.25" thickBot="1" x14ac:dyDescent="0.3">
      <c r="A26" s="362"/>
      <c r="B26" s="362"/>
      <c r="C26" s="362"/>
      <c r="D26" s="362"/>
      <c r="E26" s="362"/>
      <c r="F26" s="362"/>
      <c r="G26" s="362"/>
      <c r="H26" s="362"/>
    </row>
    <row r="27" spans="1:8" ht="16.5" x14ac:dyDescent="0.25">
      <c r="A27" s="363" t="s">
        <v>105</v>
      </c>
      <c r="B27" s="364"/>
      <c r="C27" s="365"/>
      <c r="D27" s="63">
        <f>D29/$H$29</f>
        <v>0.11602303149430329</v>
      </c>
      <c r="E27" s="63">
        <f>E29/$H$29</f>
        <v>0.16220703531458971</v>
      </c>
      <c r="F27" s="63">
        <f>F29/$H$29</f>
        <v>0.37017083164394676</v>
      </c>
      <c r="G27" s="63">
        <f>G29/$H$29</f>
        <v>0.35159910154716018</v>
      </c>
      <c r="H27" s="366">
        <f>SUM(D27:G27)</f>
        <v>1</v>
      </c>
    </row>
    <row r="28" spans="1:8" ht="16.5" x14ac:dyDescent="0.25">
      <c r="A28" s="368" t="s">
        <v>106</v>
      </c>
      <c r="B28" s="369"/>
      <c r="C28" s="370"/>
      <c r="D28" s="64">
        <f>D27</f>
        <v>0.11602303149430329</v>
      </c>
      <c r="E28" s="64">
        <f>D28+E27</f>
        <v>0.27823006680889301</v>
      </c>
      <c r="F28" s="64">
        <f>E28+F27</f>
        <v>0.64840089845283977</v>
      </c>
      <c r="G28" s="64">
        <f>F28+G27</f>
        <v>1</v>
      </c>
      <c r="H28" s="367"/>
    </row>
    <row r="29" spans="1:8" ht="16.5" x14ac:dyDescent="0.25">
      <c r="A29" s="354" t="s">
        <v>107</v>
      </c>
      <c r="B29" s="355"/>
      <c r="C29" s="356"/>
      <c r="D29" s="65">
        <f>D25+D23+D21+D19+D17</f>
        <v>101886.09499999999</v>
      </c>
      <c r="E29" s="65">
        <f t="shared" ref="E29:G29" si="0">E25+E23+E21+E19+E17</f>
        <v>142442.76499999998</v>
      </c>
      <c r="F29" s="65">
        <f t="shared" si="0"/>
        <v>325067.01500000001</v>
      </c>
      <c r="G29" s="65">
        <f t="shared" si="0"/>
        <v>308758.17499999999</v>
      </c>
      <c r="H29" s="357">
        <f>SUM(D29:G29)</f>
        <v>878154.05</v>
      </c>
    </row>
    <row r="30" spans="1:8" ht="17.25" thickBot="1" x14ac:dyDescent="0.3">
      <c r="A30" s="359" t="s">
        <v>108</v>
      </c>
      <c r="B30" s="360"/>
      <c r="C30" s="361"/>
      <c r="D30" s="66">
        <f>D29</f>
        <v>101886.09499999999</v>
      </c>
      <c r="E30" s="66">
        <f>D30+E29</f>
        <v>244328.86</v>
      </c>
      <c r="F30" s="66">
        <f t="shared" ref="F30:G30" si="1">E30+F29</f>
        <v>569395.875</v>
      </c>
      <c r="G30" s="66">
        <f t="shared" si="1"/>
        <v>878154.05</v>
      </c>
      <c r="H30" s="358"/>
    </row>
  </sheetData>
  <mergeCells count="23">
    <mergeCell ref="A22:A23"/>
    <mergeCell ref="B22:B23"/>
    <mergeCell ref="B16:B17"/>
    <mergeCell ref="A18:A19"/>
    <mergeCell ref="B18:B19"/>
    <mergeCell ref="A20:A21"/>
    <mergeCell ref="B20:B21"/>
    <mergeCell ref="A8:H8"/>
    <mergeCell ref="A29:C29"/>
    <mergeCell ref="H29:H30"/>
    <mergeCell ref="A30:C30"/>
    <mergeCell ref="A26:H26"/>
    <mergeCell ref="A27:C27"/>
    <mergeCell ref="H27:H28"/>
    <mergeCell ref="A28:C28"/>
    <mergeCell ref="A10:H10"/>
    <mergeCell ref="B13:H13"/>
    <mergeCell ref="A14:A15"/>
    <mergeCell ref="B14:B15"/>
    <mergeCell ref="H14:H15"/>
    <mergeCell ref="A24:A25"/>
    <mergeCell ref="B24:B25"/>
    <mergeCell ref="A16:A17"/>
  </mergeCells>
  <phoneticPr fontId="13" type="noConversion"/>
  <printOptions horizontalCentered="1"/>
  <pageMargins left="0.19685039370078741" right="0.23622047244094491" top="0.39370078740157483" bottom="0.19685039370078741" header="0.31496062992125984" footer="0.31496062992125984"/>
  <pageSetup paperSize="8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Proj exec. não DES</vt:lpstr>
      <vt:lpstr>BDI  (2)</vt:lpstr>
      <vt:lpstr>Mobilização não DESON.</vt:lpstr>
      <vt:lpstr>Encargos Sociais</vt:lpstr>
      <vt:lpstr>Planilha Orçamentária</vt:lpstr>
      <vt:lpstr>COMP. CUSTO PROPOSTA</vt:lpstr>
      <vt:lpstr>CRONOG.</vt:lpstr>
      <vt:lpstr>'BDI  (2)'!Area_de_impressao</vt:lpstr>
      <vt:lpstr>'COMP. CUSTO PROPOSTA'!Area_de_impressao</vt:lpstr>
      <vt:lpstr>CRONOG.!Area_de_impressao</vt:lpstr>
      <vt:lpstr>'Encargos Sociais'!Area_de_impressao</vt:lpstr>
      <vt:lpstr>'Mobilização não DESON.'!Area_de_impressao</vt:lpstr>
      <vt:lpstr>'Planilha Orçamentária'!Area_de_impressao</vt:lpstr>
      <vt:lpstr>'Proj exec. não DES'!Area_de_impressao</vt:lpstr>
      <vt:lpstr>'COMP. CUSTO PROPOSTA'!Titulos_de_impressao</vt:lpstr>
      <vt:lpstr>'Mobilização não DESON.'!Titulos_de_impressao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 Yano</cp:lastModifiedBy>
  <cp:lastPrinted>2021-12-15T21:49:56Z</cp:lastPrinted>
  <dcterms:created xsi:type="dcterms:W3CDTF">2019-05-22T15:24:53Z</dcterms:created>
  <dcterms:modified xsi:type="dcterms:W3CDTF">2021-12-16T00:27:10Z</dcterms:modified>
</cp:coreProperties>
</file>